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For Web Upload\June 2023\Financial Profile\"/>
    </mc:Choice>
  </mc:AlternateContent>
  <bookViews>
    <workbookView xWindow="0" yWindow="0" windowWidth="23040" windowHeight="8496"/>
  </bookViews>
  <sheets>
    <sheet name="REG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0">#REF!</definedName>
    <definedName name="\M">#REF!</definedName>
    <definedName name="angie">#REF!</definedName>
    <definedName name="date">#REF!</definedName>
    <definedName name="netmargin1">'[1]Debt Service Ratio revised'!$B$9:$D$143</definedName>
    <definedName name="PAGE1">#REF!</definedName>
    <definedName name="PAGE2">#REF!</definedName>
    <definedName name="PAGE3">#REF!</definedName>
    <definedName name="_xlnm.Print_Area" localSheetId="0">'REG7'!$AY:$BB</definedName>
    <definedName name="_xlnm.Print_Titles" localSheetId="0">'REG7'!$A:$A,'REG7'!$1:$4</definedName>
    <definedName name="Print_Titles_MI">#REF!</definedName>
    <definedName name="sched">'[2]Acid Test'!$A$104:$G$142</definedName>
    <definedName name="sl">[1]main!$A$2:$L$165</definedName>
    <definedName name="systemlossmar14">[3]main!$A$2:$K$165</definedName>
    <definedName name="TABLE1">#REF!</definedName>
    <definedName name="table2">#REF!</definedName>
    <definedName name="table8">#REF!</definedName>
    <definedName name="wcta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78" i="1" l="1"/>
  <c r="AY78" i="1"/>
  <c r="BA78" i="1" s="1"/>
  <c r="BB78" i="1" s="1"/>
  <c r="AV78" i="1"/>
  <c r="AW78" i="1" s="1"/>
  <c r="AS78" i="1"/>
  <c r="AR78" i="1"/>
  <c r="AM78" i="1"/>
  <c r="AN78" i="1" s="1"/>
  <c r="AH78" i="1"/>
  <c r="AI78" i="1" s="1"/>
  <c r="AC78" i="1"/>
  <c r="AD78" i="1" s="1"/>
  <c r="X78" i="1"/>
  <c r="Y78" i="1" s="1"/>
  <c r="S78" i="1"/>
  <c r="T78" i="1" s="1"/>
  <c r="N78" i="1"/>
  <c r="O78" i="1" s="1"/>
  <c r="J78" i="1"/>
  <c r="I78" i="1"/>
  <c r="D78" i="1"/>
  <c r="E78" i="1" s="1"/>
  <c r="AU77" i="1"/>
  <c r="AT77" i="1"/>
  <c r="AV77" i="1" s="1"/>
  <c r="AW77" i="1" s="1"/>
  <c r="AQ77" i="1"/>
  <c r="AP77" i="1"/>
  <c r="AR77" i="1" s="1"/>
  <c r="AS77" i="1" s="1"/>
  <c r="AL77" i="1"/>
  <c r="AK77" i="1"/>
  <c r="AM77" i="1" s="1"/>
  <c r="AN77" i="1" s="1"/>
  <c r="AH77" i="1"/>
  <c r="AI77" i="1" s="1"/>
  <c r="AG77" i="1"/>
  <c r="AF77" i="1"/>
  <c r="AB77" i="1"/>
  <c r="AC77" i="1" s="1"/>
  <c r="AD77" i="1" s="1"/>
  <c r="AA77" i="1"/>
  <c r="W77" i="1"/>
  <c r="V77" i="1"/>
  <c r="X77" i="1" s="1"/>
  <c r="Y77" i="1" s="1"/>
  <c r="R77" i="1"/>
  <c r="Q77" i="1"/>
  <c r="S77" i="1" s="1"/>
  <c r="T77" i="1" s="1"/>
  <c r="M77" i="1"/>
  <c r="L77" i="1"/>
  <c r="H77" i="1"/>
  <c r="G77" i="1"/>
  <c r="I77" i="1" s="1"/>
  <c r="J77" i="1" s="1"/>
  <c r="C77" i="1"/>
  <c r="B77" i="1"/>
  <c r="D77" i="1" s="1"/>
  <c r="E77" i="1" s="1"/>
  <c r="AY76" i="1"/>
  <c r="AU76" i="1"/>
  <c r="AT76" i="1"/>
  <c r="AV76" i="1" s="1"/>
  <c r="AW76" i="1" s="1"/>
  <c r="AQ76" i="1"/>
  <c r="AP76" i="1"/>
  <c r="AR76" i="1" s="1"/>
  <c r="AS76" i="1" s="1"/>
  <c r="AL76" i="1"/>
  <c r="AK76" i="1"/>
  <c r="AM76" i="1" s="1"/>
  <c r="AN76" i="1" s="1"/>
  <c r="AG76" i="1"/>
  <c r="AF76" i="1"/>
  <c r="AH76" i="1" s="1"/>
  <c r="AI76" i="1" s="1"/>
  <c r="AB76" i="1"/>
  <c r="AA76" i="1"/>
  <c r="AC76" i="1" s="1"/>
  <c r="AD76" i="1" s="1"/>
  <c r="W76" i="1"/>
  <c r="X76" i="1" s="1"/>
  <c r="Y76" i="1" s="1"/>
  <c r="V76" i="1"/>
  <c r="R76" i="1"/>
  <c r="Q76" i="1"/>
  <c r="S76" i="1" s="1"/>
  <c r="T76" i="1" s="1"/>
  <c r="M76" i="1"/>
  <c r="L76" i="1"/>
  <c r="N76" i="1" s="1"/>
  <c r="O76" i="1" s="1"/>
  <c r="J76" i="1"/>
  <c r="H76" i="1"/>
  <c r="G76" i="1"/>
  <c r="I76" i="1" s="1"/>
  <c r="C76" i="1"/>
  <c r="B76" i="1"/>
  <c r="D76" i="1" s="1"/>
  <c r="E76" i="1" s="1"/>
  <c r="AZ75" i="1"/>
  <c r="AY75" i="1"/>
  <c r="BA75" i="1" s="1"/>
  <c r="BB75" i="1" s="1"/>
  <c r="AW75" i="1"/>
  <c r="AV75" i="1"/>
  <c r="AR75" i="1"/>
  <c r="AS75" i="1" s="1"/>
  <c r="AM75" i="1"/>
  <c r="AN75" i="1" s="1"/>
  <c r="AH75" i="1"/>
  <c r="AI75" i="1" s="1"/>
  <c r="AC75" i="1"/>
  <c r="AD75" i="1" s="1"/>
  <c r="Y75" i="1"/>
  <c r="X75" i="1"/>
  <c r="S75" i="1"/>
  <c r="T75" i="1" s="1"/>
  <c r="O75" i="1"/>
  <c r="N75" i="1"/>
  <c r="I75" i="1"/>
  <c r="J75" i="1" s="1"/>
  <c r="D75" i="1"/>
  <c r="E75" i="1" s="1"/>
  <c r="AZ74" i="1"/>
  <c r="AY74" i="1"/>
  <c r="BA74" i="1" s="1"/>
  <c r="BB74" i="1" s="1"/>
  <c r="AW74" i="1"/>
  <c r="AV74" i="1"/>
  <c r="AR74" i="1"/>
  <c r="AS74" i="1" s="1"/>
  <c r="AM74" i="1"/>
  <c r="AN74" i="1" s="1"/>
  <c r="AH74" i="1"/>
  <c r="AI74" i="1" s="1"/>
  <c r="AC74" i="1"/>
  <c r="AD74" i="1" s="1"/>
  <c r="X74" i="1"/>
  <c r="Y74" i="1" s="1"/>
  <c r="T74" i="1"/>
  <c r="S74" i="1"/>
  <c r="O74" i="1"/>
  <c r="N74" i="1"/>
  <c r="I74" i="1"/>
  <c r="J74" i="1" s="1"/>
  <c r="E74" i="1"/>
  <c r="D74" i="1"/>
  <c r="AZ73" i="1"/>
  <c r="AY73" i="1"/>
  <c r="BB73" i="1" s="1"/>
  <c r="AW73" i="1"/>
  <c r="AS73" i="1"/>
  <c r="AN73" i="1"/>
  <c r="AI73" i="1"/>
  <c r="AD73" i="1"/>
  <c r="Y73" i="1"/>
  <c r="T73" i="1"/>
  <c r="O73" i="1"/>
  <c r="J73" i="1"/>
  <c r="E73" i="1"/>
  <c r="AZ72" i="1"/>
  <c r="AY72" i="1"/>
  <c r="BB72" i="1" s="1"/>
  <c r="AW72" i="1"/>
  <c r="AS72" i="1"/>
  <c r="AN72" i="1"/>
  <c r="AI72" i="1"/>
  <c r="AD72" i="1"/>
  <c r="Y72" i="1"/>
  <c r="T72" i="1"/>
  <c r="J72" i="1"/>
  <c r="E72" i="1"/>
  <c r="AZ71" i="1"/>
  <c r="AU71" i="1"/>
  <c r="AV71" i="1" s="1"/>
  <c r="AW71" i="1" s="1"/>
  <c r="AT71" i="1"/>
  <c r="AQ71" i="1"/>
  <c r="AR71" i="1" s="1"/>
  <c r="AS71" i="1" s="1"/>
  <c r="AP71" i="1"/>
  <c r="AL71" i="1"/>
  <c r="AK71" i="1"/>
  <c r="AM71" i="1" s="1"/>
  <c r="AN71" i="1" s="1"/>
  <c r="AG71" i="1"/>
  <c r="AH71" i="1" s="1"/>
  <c r="AI71" i="1" s="1"/>
  <c r="AF71" i="1"/>
  <c r="AC71" i="1"/>
  <c r="AD71" i="1" s="1"/>
  <c r="AB71" i="1"/>
  <c r="AA71" i="1"/>
  <c r="Y71" i="1"/>
  <c r="W71" i="1"/>
  <c r="V71" i="1"/>
  <c r="X71" i="1" s="1"/>
  <c r="S71" i="1"/>
  <c r="T71" i="1" s="1"/>
  <c r="R71" i="1"/>
  <c r="Q71" i="1"/>
  <c r="N71" i="1"/>
  <c r="O71" i="1" s="1"/>
  <c r="M71" i="1"/>
  <c r="L71" i="1"/>
  <c r="H71" i="1"/>
  <c r="G71" i="1"/>
  <c r="I71" i="1" s="1"/>
  <c r="J71" i="1" s="1"/>
  <c r="C71" i="1"/>
  <c r="D71" i="1" s="1"/>
  <c r="E71" i="1" s="1"/>
  <c r="B71" i="1"/>
  <c r="AV70" i="1"/>
  <c r="AW70" i="1" s="1"/>
  <c r="AU70" i="1"/>
  <c r="AT70" i="1"/>
  <c r="AQ70" i="1"/>
  <c r="AR70" i="1" s="1"/>
  <c r="AS70" i="1" s="1"/>
  <c r="AP70" i="1"/>
  <c r="AL70" i="1"/>
  <c r="AM70" i="1" s="1"/>
  <c r="AN70" i="1" s="1"/>
  <c r="AK70" i="1"/>
  <c r="AH70" i="1"/>
  <c r="AI70" i="1" s="1"/>
  <c r="AG70" i="1"/>
  <c r="AF70" i="1"/>
  <c r="AB70" i="1"/>
  <c r="AC70" i="1" s="1"/>
  <c r="AD70" i="1" s="1"/>
  <c r="AA70" i="1"/>
  <c r="Y70" i="1"/>
  <c r="X70" i="1"/>
  <c r="W70" i="1"/>
  <c r="V70" i="1"/>
  <c r="S70" i="1"/>
  <c r="T70" i="1" s="1"/>
  <c r="R70" i="1"/>
  <c r="Q70" i="1"/>
  <c r="M70" i="1"/>
  <c r="N70" i="1" s="1"/>
  <c r="O70" i="1" s="1"/>
  <c r="L70" i="1"/>
  <c r="H70" i="1"/>
  <c r="I70" i="1" s="1"/>
  <c r="J70" i="1" s="1"/>
  <c r="G70" i="1"/>
  <c r="D70" i="1"/>
  <c r="E70" i="1" s="1"/>
  <c r="C70" i="1"/>
  <c r="B70" i="1"/>
  <c r="AU69" i="1"/>
  <c r="AT69" i="1"/>
  <c r="AW69" i="1" s="1"/>
  <c r="AS69" i="1"/>
  <c r="AQ69" i="1"/>
  <c r="AP69" i="1"/>
  <c r="AL69" i="1"/>
  <c r="AK69" i="1"/>
  <c r="AN69" i="1" s="1"/>
  <c r="AG69" i="1"/>
  <c r="AF69" i="1"/>
  <c r="AI69" i="1" s="1"/>
  <c r="AB69" i="1"/>
  <c r="AA69" i="1"/>
  <c r="W69" i="1"/>
  <c r="V69" i="1"/>
  <c r="Y69" i="1" s="1"/>
  <c r="R69" i="1"/>
  <c r="Q69" i="1"/>
  <c r="T69" i="1" s="1"/>
  <c r="O69" i="1"/>
  <c r="H69" i="1"/>
  <c r="J69" i="1" s="1"/>
  <c r="G69" i="1"/>
  <c r="C69" i="1"/>
  <c r="B69" i="1"/>
  <c r="E69" i="1" s="1"/>
  <c r="AZ68" i="1"/>
  <c r="BA68" i="1" s="1"/>
  <c r="BB68" i="1" s="1"/>
  <c r="AY68" i="1"/>
  <c r="AV68" i="1"/>
  <c r="AW68" i="1" s="1"/>
  <c r="AS68" i="1"/>
  <c r="AR68" i="1"/>
  <c r="AM68" i="1"/>
  <c r="AN68" i="1" s="1"/>
  <c r="AH68" i="1"/>
  <c r="AI68" i="1" s="1"/>
  <c r="AC68" i="1"/>
  <c r="AD68" i="1" s="1"/>
  <c r="X68" i="1"/>
  <c r="Y68" i="1" s="1"/>
  <c r="T68" i="1"/>
  <c r="S68" i="1"/>
  <c r="N68" i="1"/>
  <c r="O68" i="1" s="1"/>
  <c r="I68" i="1"/>
  <c r="J68" i="1" s="1"/>
  <c r="D68" i="1"/>
  <c r="E68" i="1" s="1"/>
  <c r="AZ67" i="1"/>
  <c r="AY67" i="1"/>
  <c r="AW67" i="1"/>
  <c r="AV67" i="1"/>
  <c r="AS67" i="1"/>
  <c r="AR67" i="1"/>
  <c r="AM67" i="1"/>
  <c r="AN67" i="1" s="1"/>
  <c r="AI67" i="1"/>
  <c r="AH67" i="1"/>
  <c r="AC67" i="1"/>
  <c r="AD67" i="1" s="1"/>
  <c r="X67" i="1"/>
  <c r="Y67" i="1" s="1"/>
  <c r="S67" i="1"/>
  <c r="T67" i="1" s="1"/>
  <c r="N67" i="1"/>
  <c r="O67" i="1" s="1"/>
  <c r="I67" i="1"/>
  <c r="J67" i="1" s="1"/>
  <c r="D67" i="1"/>
  <c r="E67" i="1" s="1"/>
  <c r="BA66" i="1"/>
  <c r="BB66" i="1" s="1"/>
  <c r="AZ66" i="1"/>
  <c r="AZ69" i="1" s="1"/>
  <c r="AY66" i="1"/>
  <c r="AV66" i="1"/>
  <c r="AW66" i="1" s="1"/>
  <c r="AS66" i="1"/>
  <c r="AR66" i="1"/>
  <c r="AM66" i="1"/>
  <c r="AN66" i="1" s="1"/>
  <c r="AH66" i="1"/>
  <c r="AI66" i="1" s="1"/>
  <c r="AC66" i="1"/>
  <c r="AD66" i="1" s="1"/>
  <c r="X66" i="1"/>
  <c r="Y66" i="1" s="1"/>
  <c r="T66" i="1"/>
  <c r="S66" i="1"/>
  <c r="N66" i="1"/>
  <c r="O66" i="1" s="1"/>
  <c r="I66" i="1"/>
  <c r="J66" i="1" s="1"/>
  <c r="D66" i="1"/>
  <c r="E66" i="1" s="1"/>
  <c r="AZ62" i="1"/>
  <c r="AT62" i="1"/>
  <c r="AV62" i="1" s="1"/>
  <c r="AW62" i="1" s="1"/>
  <c r="AP62" i="1"/>
  <c r="AR62" i="1" s="1"/>
  <c r="AS62" i="1" s="1"/>
  <c r="AM62" i="1"/>
  <c r="AN62" i="1" s="1"/>
  <c r="AK62" i="1"/>
  <c r="AF62" i="1"/>
  <c r="AH62" i="1" s="1"/>
  <c r="AI62" i="1" s="1"/>
  <c r="AA62" i="1"/>
  <c r="AC62" i="1" s="1"/>
  <c r="V62" i="1"/>
  <c r="X62" i="1" s="1"/>
  <c r="Q62" i="1"/>
  <c r="S62" i="1" s="1"/>
  <c r="T62" i="1" s="1"/>
  <c r="O62" i="1"/>
  <c r="L62" i="1"/>
  <c r="N62" i="1" s="1"/>
  <c r="G62" i="1"/>
  <c r="I62" i="1" s="1"/>
  <c r="J62" i="1" s="1"/>
  <c r="B62" i="1"/>
  <c r="AZ61" i="1"/>
  <c r="AT61" i="1"/>
  <c r="AV61" i="1" s="1"/>
  <c r="AW61" i="1" s="1"/>
  <c r="AP61" i="1"/>
  <c r="AR61" i="1" s="1"/>
  <c r="AS61" i="1" s="1"/>
  <c r="AM61" i="1"/>
  <c r="AK61" i="1"/>
  <c r="AF61" i="1"/>
  <c r="AH61" i="1" s="1"/>
  <c r="AI61" i="1" s="1"/>
  <c r="AC61" i="1"/>
  <c r="AA61" i="1"/>
  <c r="V61" i="1"/>
  <c r="X61" i="1" s="1"/>
  <c r="Q61" i="1"/>
  <c r="S61" i="1" s="1"/>
  <c r="L61" i="1"/>
  <c r="N61" i="1" s="1"/>
  <c r="O61" i="1" s="1"/>
  <c r="I61" i="1"/>
  <c r="J61" i="1" s="1"/>
  <c r="G61" i="1"/>
  <c r="B61" i="1"/>
  <c r="AY60" i="1"/>
  <c r="BA60" i="1" s="1"/>
  <c r="BB60" i="1" s="1"/>
  <c r="AT60" i="1"/>
  <c r="AV60" i="1" s="1"/>
  <c r="AW60" i="1" s="1"/>
  <c r="AP60" i="1"/>
  <c r="AR60" i="1" s="1"/>
  <c r="AK60" i="1"/>
  <c r="AM60" i="1" s="1"/>
  <c r="AF60" i="1"/>
  <c r="AH60" i="1" s="1"/>
  <c r="AI60" i="1" s="1"/>
  <c r="AA60" i="1"/>
  <c r="AC60" i="1" s="1"/>
  <c r="V60" i="1"/>
  <c r="X60" i="1" s="1"/>
  <c r="S60" i="1"/>
  <c r="Q60" i="1"/>
  <c r="L60" i="1"/>
  <c r="N60" i="1" s="1"/>
  <c r="O60" i="1" s="1"/>
  <c r="I60" i="1"/>
  <c r="J60" i="1" s="1"/>
  <c r="G60" i="1"/>
  <c r="B60" i="1"/>
  <c r="D60" i="1" s="1"/>
  <c r="E60" i="1" s="1"/>
  <c r="AZ59" i="1"/>
  <c r="AY59" i="1"/>
  <c r="BA59" i="1" s="1"/>
  <c r="BB59" i="1" s="1"/>
  <c r="AV59" i="1"/>
  <c r="AW59" i="1" s="1"/>
  <c r="AT59" i="1"/>
  <c r="AP59" i="1"/>
  <c r="AR59" i="1" s="1"/>
  <c r="AS59" i="1" s="1"/>
  <c r="AM59" i="1"/>
  <c r="AN59" i="1" s="1"/>
  <c r="AK59" i="1"/>
  <c r="AF59" i="1"/>
  <c r="AH59" i="1" s="1"/>
  <c r="AI59" i="1" s="1"/>
  <c r="AC59" i="1"/>
  <c r="AD59" i="1" s="1"/>
  <c r="AA59" i="1"/>
  <c r="X59" i="1"/>
  <c r="Y59" i="1" s="1"/>
  <c r="V59" i="1"/>
  <c r="Q59" i="1"/>
  <c r="S59" i="1" s="1"/>
  <c r="T59" i="1" s="1"/>
  <c r="L59" i="1"/>
  <c r="N59" i="1" s="1"/>
  <c r="O59" i="1" s="1"/>
  <c r="J59" i="1"/>
  <c r="I59" i="1"/>
  <c r="G59" i="1"/>
  <c r="B59" i="1"/>
  <c r="D59" i="1" s="1"/>
  <c r="E59" i="1" s="1"/>
  <c r="AZ58" i="1"/>
  <c r="AT58" i="1"/>
  <c r="AV58" i="1" s="1"/>
  <c r="AW58" i="1" s="1"/>
  <c r="AP58" i="1"/>
  <c r="AR58" i="1" s="1"/>
  <c r="AS58" i="1" s="1"/>
  <c r="AM58" i="1"/>
  <c r="AN58" i="1" s="1"/>
  <c r="AK58" i="1"/>
  <c r="AF58" i="1"/>
  <c r="AH58" i="1" s="1"/>
  <c r="AI58" i="1" s="1"/>
  <c r="AA58" i="1"/>
  <c r="AC58" i="1" s="1"/>
  <c r="AD58" i="1" s="1"/>
  <c r="V58" i="1"/>
  <c r="X58" i="1" s="1"/>
  <c r="Y58" i="1" s="1"/>
  <c r="S58" i="1"/>
  <c r="T58" i="1" s="1"/>
  <c r="Q58" i="1"/>
  <c r="L58" i="1"/>
  <c r="N58" i="1" s="1"/>
  <c r="O58" i="1" s="1"/>
  <c r="G58" i="1"/>
  <c r="I58" i="1" s="1"/>
  <c r="J58" i="1" s="1"/>
  <c r="B58" i="1"/>
  <c r="D58" i="1" s="1"/>
  <c r="E58" i="1" s="1"/>
  <c r="AZ54" i="1"/>
  <c r="AY54" i="1"/>
  <c r="BA54" i="1" s="1"/>
  <c r="BB54" i="1" s="1"/>
  <c r="AV54" i="1"/>
  <c r="AW54" i="1" s="1"/>
  <c r="AR54" i="1"/>
  <c r="AS54" i="1" s="1"/>
  <c r="AN54" i="1"/>
  <c r="AM54" i="1"/>
  <c r="AH54" i="1"/>
  <c r="AI54" i="1" s="1"/>
  <c r="AD54" i="1"/>
  <c r="AC54" i="1"/>
  <c r="X54" i="1"/>
  <c r="Y54" i="1" s="1"/>
  <c r="S54" i="1"/>
  <c r="T54" i="1" s="1"/>
  <c r="N54" i="1"/>
  <c r="O54" i="1" s="1"/>
  <c r="I54" i="1"/>
  <c r="J54" i="1" s="1"/>
  <c r="D54" i="1"/>
  <c r="E54" i="1" s="1"/>
  <c r="AZ53" i="1"/>
  <c r="AY53" i="1"/>
  <c r="BA53" i="1" s="1"/>
  <c r="BB53" i="1" s="1"/>
  <c r="AV53" i="1"/>
  <c r="AS53" i="1"/>
  <c r="AR53" i="1"/>
  <c r="AM53" i="1"/>
  <c r="AN53" i="1" s="1"/>
  <c r="AI53" i="1"/>
  <c r="AH53" i="1"/>
  <c r="AC53" i="1"/>
  <c r="X53" i="1"/>
  <c r="Y53" i="1" s="1"/>
  <c r="S53" i="1"/>
  <c r="O53" i="1"/>
  <c r="N53" i="1"/>
  <c r="J53" i="1"/>
  <c r="I53" i="1"/>
  <c r="D53" i="1"/>
  <c r="E53" i="1" s="1"/>
  <c r="AZ52" i="1"/>
  <c r="AY52" i="1"/>
  <c r="BA52" i="1" s="1"/>
  <c r="BB52" i="1" s="1"/>
  <c r="AV52" i="1"/>
  <c r="AW52" i="1" s="1"/>
  <c r="AR52" i="1"/>
  <c r="AS52" i="1" s="1"/>
  <c r="AN52" i="1"/>
  <c r="AM52" i="1"/>
  <c r="AH52" i="1"/>
  <c r="AI52" i="1" s="1"/>
  <c r="AC52" i="1"/>
  <c r="AD52" i="1" s="1"/>
  <c r="X52" i="1"/>
  <c r="Y52" i="1" s="1"/>
  <c r="S52" i="1"/>
  <c r="T52" i="1" s="1"/>
  <c r="N52" i="1"/>
  <c r="O52" i="1" s="1"/>
  <c r="J52" i="1"/>
  <c r="I52" i="1"/>
  <c r="D52" i="1"/>
  <c r="E52" i="1" s="1"/>
  <c r="AZ51" i="1"/>
  <c r="AU51" i="1"/>
  <c r="AT51" i="1"/>
  <c r="AV51" i="1" s="1"/>
  <c r="AW51" i="1" s="1"/>
  <c r="AQ51" i="1"/>
  <c r="AP51" i="1"/>
  <c r="AR51" i="1" s="1"/>
  <c r="AS51" i="1" s="1"/>
  <c r="AL51" i="1"/>
  <c r="AK51" i="1"/>
  <c r="AM51" i="1" s="1"/>
  <c r="AN51" i="1" s="1"/>
  <c r="AI51" i="1"/>
  <c r="AG51" i="1"/>
  <c r="AF51" i="1"/>
  <c r="AH51" i="1" s="1"/>
  <c r="AD51" i="1"/>
  <c r="AB51" i="1"/>
  <c r="AA51" i="1"/>
  <c r="AC51" i="1" s="1"/>
  <c r="W51" i="1"/>
  <c r="X51" i="1" s="1"/>
  <c r="Y51" i="1" s="1"/>
  <c r="V51" i="1"/>
  <c r="S51" i="1"/>
  <c r="T51" i="1" s="1"/>
  <c r="R51" i="1"/>
  <c r="Q51" i="1"/>
  <c r="M51" i="1"/>
  <c r="L51" i="1"/>
  <c r="I51" i="1"/>
  <c r="J51" i="1" s="1"/>
  <c r="H51" i="1"/>
  <c r="G51" i="1"/>
  <c r="D51" i="1"/>
  <c r="C51" i="1"/>
  <c r="B51" i="1"/>
  <c r="AZ50" i="1"/>
  <c r="AY50" i="1"/>
  <c r="BA50" i="1" s="1"/>
  <c r="BB50" i="1" s="1"/>
  <c r="AV50" i="1"/>
  <c r="AW50" i="1" s="1"/>
  <c r="AR50" i="1"/>
  <c r="AS50" i="1" s="1"/>
  <c r="AN50" i="1"/>
  <c r="AM50" i="1"/>
  <c r="AH50" i="1"/>
  <c r="AI50" i="1" s="1"/>
  <c r="AC50" i="1"/>
  <c r="AD50" i="1" s="1"/>
  <c r="X50" i="1"/>
  <c r="Y50" i="1" s="1"/>
  <c r="T50" i="1"/>
  <c r="S50" i="1"/>
  <c r="N50" i="1"/>
  <c r="O50" i="1" s="1"/>
  <c r="I50" i="1"/>
  <c r="J50" i="1" s="1"/>
  <c r="D50" i="1"/>
  <c r="AU48" i="1"/>
  <c r="AV48" i="1" s="1"/>
  <c r="AW48" i="1" s="1"/>
  <c r="AT48" i="1"/>
  <c r="AQ48" i="1"/>
  <c r="AP48" i="1"/>
  <c r="AR48" i="1" s="1"/>
  <c r="AS48" i="1" s="1"/>
  <c r="AL48" i="1"/>
  <c r="AM48" i="1" s="1"/>
  <c r="AN48" i="1" s="1"/>
  <c r="AK48" i="1"/>
  <c r="AG48" i="1"/>
  <c r="AH48" i="1" s="1"/>
  <c r="AI48" i="1" s="1"/>
  <c r="AF48" i="1"/>
  <c r="AB48" i="1"/>
  <c r="AC48" i="1" s="1"/>
  <c r="AD48" i="1" s="1"/>
  <c r="AA48" i="1"/>
  <c r="W48" i="1"/>
  <c r="X48" i="1" s="1"/>
  <c r="Y48" i="1" s="1"/>
  <c r="V48" i="1"/>
  <c r="R48" i="1"/>
  <c r="S48" i="1" s="1"/>
  <c r="T48" i="1" s="1"/>
  <c r="Q48" i="1"/>
  <c r="N48" i="1"/>
  <c r="O48" i="1" s="1"/>
  <c r="M48" i="1"/>
  <c r="L48" i="1"/>
  <c r="H48" i="1"/>
  <c r="I48" i="1" s="1"/>
  <c r="J48" i="1" s="1"/>
  <c r="G48" i="1"/>
  <c r="D48" i="1"/>
  <c r="E48" i="1" s="1"/>
  <c r="C48" i="1"/>
  <c r="B48" i="1"/>
  <c r="AZ47" i="1"/>
  <c r="AZ48" i="1" s="1"/>
  <c r="AY47" i="1"/>
  <c r="AV47" i="1"/>
  <c r="AW47" i="1" s="1"/>
  <c r="AS47" i="1"/>
  <c r="AR47" i="1"/>
  <c r="AM47" i="1"/>
  <c r="AN47" i="1" s="1"/>
  <c r="AI47" i="1"/>
  <c r="AH47" i="1"/>
  <c r="AC47" i="1"/>
  <c r="AD47" i="1" s="1"/>
  <c r="X47" i="1"/>
  <c r="Y47" i="1" s="1"/>
  <c r="T47" i="1"/>
  <c r="S47" i="1"/>
  <c r="O47" i="1"/>
  <c r="N47" i="1"/>
  <c r="I47" i="1"/>
  <c r="J47" i="1" s="1"/>
  <c r="E47" i="1"/>
  <c r="D47" i="1"/>
  <c r="AZ40" i="1"/>
  <c r="BA40" i="1" s="1"/>
  <c r="BB40" i="1" s="1"/>
  <c r="AY40" i="1"/>
  <c r="AV40" i="1"/>
  <c r="AW40" i="1" s="1"/>
  <c r="AS40" i="1"/>
  <c r="AR40" i="1"/>
  <c r="AM40" i="1"/>
  <c r="AN40" i="1" s="1"/>
  <c r="AI40" i="1"/>
  <c r="AH40" i="1"/>
  <c r="AC40" i="1"/>
  <c r="AD40" i="1" s="1"/>
  <c r="X40" i="1"/>
  <c r="Y40" i="1" s="1"/>
  <c r="T40" i="1"/>
  <c r="S40" i="1"/>
  <c r="O40" i="1"/>
  <c r="N40" i="1"/>
  <c r="I40" i="1"/>
  <c r="J40" i="1" s="1"/>
  <c r="E40" i="1"/>
  <c r="D40" i="1"/>
  <c r="AZ39" i="1"/>
  <c r="AY39" i="1"/>
  <c r="BA39" i="1" s="1"/>
  <c r="BB39" i="1" s="1"/>
  <c r="AV39" i="1"/>
  <c r="AR39" i="1"/>
  <c r="AM39" i="1"/>
  <c r="AH39" i="1"/>
  <c r="AC39" i="1"/>
  <c r="X39" i="1"/>
  <c r="T39" i="1"/>
  <c r="S39" i="1"/>
  <c r="N39" i="1"/>
  <c r="O39" i="1" s="1"/>
  <c r="I39" i="1"/>
  <c r="J39" i="1" s="1"/>
  <c r="D39" i="1"/>
  <c r="BA38" i="1"/>
  <c r="BB38" i="1" s="1"/>
  <c r="AZ38" i="1"/>
  <c r="AY38" i="1"/>
  <c r="AV38" i="1"/>
  <c r="AW38" i="1" s="1"/>
  <c r="AR38" i="1"/>
  <c r="AS38" i="1" s="1"/>
  <c r="AN38" i="1"/>
  <c r="AM38" i="1"/>
  <c r="AH38" i="1"/>
  <c r="AI38" i="1" s="1"/>
  <c r="AC38" i="1"/>
  <c r="AD38" i="1" s="1"/>
  <c r="X38" i="1"/>
  <c r="Y38" i="1" s="1"/>
  <c r="S38" i="1"/>
  <c r="T38" i="1" s="1"/>
  <c r="O38" i="1"/>
  <c r="N38" i="1"/>
  <c r="I38" i="1"/>
  <c r="J38" i="1" s="1"/>
  <c r="E38" i="1"/>
  <c r="D38" i="1"/>
  <c r="AF33" i="1"/>
  <c r="Q33" i="1"/>
  <c r="BA32" i="1"/>
  <c r="BB32" i="1" s="1"/>
  <c r="AZ32" i="1"/>
  <c r="AY32" i="1"/>
  <c r="AW32" i="1"/>
  <c r="AV32" i="1"/>
  <c r="AR32" i="1"/>
  <c r="AM32" i="1"/>
  <c r="AH32" i="1"/>
  <c r="AC32" i="1"/>
  <c r="AD32" i="1" s="1"/>
  <c r="X32" i="1"/>
  <c r="Y32" i="1" s="1"/>
  <c r="T32" i="1"/>
  <c r="S32" i="1"/>
  <c r="N32" i="1"/>
  <c r="O32" i="1" s="1"/>
  <c r="J32" i="1"/>
  <c r="I32" i="1"/>
  <c r="D32" i="1"/>
  <c r="AP31" i="1"/>
  <c r="AF31" i="1"/>
  <c r="Q31" i="1"/>
  <c r="AP30" i="1"/>
  <c r="AK30" i="1"/>
  <c r="W30" i="1"/>
  <c r="AZ29" i="1"/>
  <c r="AY29" i="1"/>
  <c r="AV29" i="1"/>
  <c r="AW29" i="1" s="1"/>
  <c r="AR29" i="1"/>
  <c r="AN29" i="1"/>
  <c r="AM29" i="1"/>
  <c r="AH29" i="1"/>
  <c r="AI29" i="1" s="1"/>
  <c r="AD29" i="1"/>
  <c r="AC29" i="1"/>
  <c r="X29" i="1"/>
  <c r="Y29" i="1" s="1"/>
  <c r="T29" i="1"/>
  <c r="S29" i="1"/>
  <c r="N29" i="1"/>
  <c r="O29" i="1" s="1"/>
  <c r="J29" i="1"/>
  <c r="I29" i="1"/>
  <c r="D29" i="1"/>
  <c r="E29" i="1" s="1"/>
  <c r="BB28" i="1"/>
  <c r="AZ28" i="1"/>
  <c r="AY28" i="1"/>
  <c r="BA28" i="1" s="1"/>
  <c r="AW28" i="1"/>
  <c r="AV28" i="1"/>
  <c r="AS28" i="1"/>
  <c r="AR28" i="1"/>
  <c r="AN28" i="1"/>
  <c r="AM28" i="1"/>
  <c r="AI28" i="1"/>
  <c r="AH28" i="1"/>
  <c r="AD28" i="1"/>
  <c r="AC28" i="1"/>
  <c r="X28" i="1"/>
  <c r="Y28" i="1" s="1"/>
  <c r="T28" i="1"/>
  <c r="S28" i="1"/>
  <c r="N28" i="1"/>
  <c r="O28" i="1" s="1"/>
  <c r="J28" i="1"/>
  <c r="I28" i="1"/>
  <c r="E28" i="1"/>
  <c r="D28" i="1"/>
  <c r="AT27" i="1"/>
  <c r="AQ27" i="1"/>
  <c r="AQ30" i="1" s="1"/>
  <c r="AP27" i="1"/>
  <c r="AF27" i="1"/>
  <c r="AF30" i="1" s="1"/>
  <c r="W27" i="1"/>
  <c r="Q27" i="1"/>
  <c r="Q30" i="1" s="1"/>
  <c r="B27" i="1"/>
  <c r="B30" i="1" s="1"/>
  <c r="AT26" i="1"/>
  <c r="AQ26" i="1"/>
  <c r="AP26" i="1"/>
  <c r="AS26" i="1" s="1"/>
  <c r="AK26" i="1"/>
  <c r="AA26" i="1"/>
  <c r="Q26" i="1"/>
  <c r="B26" i="1"/>
  <c r="BB25" i="1"/>
  <c r="BA25" i="1"/>
  <c r="AZ25" i="1"/>
  <c r="AY25" i="1"/>
  <c r="AV25" i="1"/>
  <c r="AW25" i="1" s="1"/>
  <c r="AS25" i="1"/>
  <c r="AR25" i="1"/>
  <c r="AN25" i="1"/>
  <c r="AM25" i="1"/>
  <c r="AH25" i="1"/>
  <c r="AI25" i="1" s="1"/>
  <c r="AC25" i="1"/>
  <c r="AD25" i="1" s="1"/>
  <c r="Y25" i="1"/>
  <c r="X25" i="1"/>
  <c r="S25" i="1"/>
  <c r="T25" i="1" s="1"/>
  <c r="N25" i="1"/>
  <c r="O25" i="1" s="1"/>
  <c r="I25" i="1"/>
  <c r="J25" i="1" s="1"/>
  <c r="E25" i="1"/>
  <c r="D25" i="1"/>
  <c r="AP24" i="1"/>
  <c r="AK24" i="1"/>
  <c r="AF24" i="1"/>
  <c r="AI24" i="1" s="1"/>
  <c r="Q24" i="1"/>
  <c r="B24" i="1"/>
  <c r="AZ23" i="1"/>
  <c r="AY23" i="1"/>
  <c r="AW23" i="1"/>
  <c r="AV23" i="1"/>
  <c r="AS23" i="1"/>
  <c r="AR23" i="1"/>
  <c r="AN23" i="1"/>
  <c r="AM23" i="1"/>
  <c r="AH23" i="1"/>
  <c r="AI23" i="1" s="1"/>
  <c r="AD23" i="1"/>
  <c r="AC23" i="1"/>
  <c r="X23" i="1"/>
  <c r="Y23" i="1" s="1"/>
  <c r="S23" i="1"/>
  <c r="T23" i="1" s="1"/>
  <c r="O23" i="1"/>
  <c r="N23" i="1"/>
  <c r="I23" i="1"/>
  <c r="J23" i="1" s="1"/>
  <c r="D23" i="1"/>
  <c r="E23" i="1" s="1"/>
  <c r="AU22" i="1"/>
  <c r="AR22" i="1"/>
  <c r="AS22" i="1" s="1"/>
  <c r="AQ22" i="1"/>
  <c r="AQ24" i="1" s="1"/>
  <c r="AP22" i="1"/>
  <c r="AG22" i="1"/>
  <c r="AG24" i="1" s="1"/>
  <c r="AB22" i="1"/>
  <c r="AB24" i="1" s="1"/>
  <c r="AA22" i="1"/>
  <c r="W22" i="1"/>
  <c r="L22" i="1"/>
  <c r="L24" i="1" s="1"/>
  <c r="C22" i="1"/>
  <c r="BB21" i="1"/>
  <c r="AZ21" i="1"/>
  <c r="AY21" i="1"/>
  <c r="BA21" i="1" s="1"/>
  <c r="AW21" i="1"/>
  <c r="AV21" i="1"/>
  <c r="AR21" i="1"/>
  <c r="AS21" i="1" s="1"/>
  <c r="AN21" i="1"/>
  <c r="AM21" i="1"/>
  <c r="AI21" i="1"/>
  <c r="AH21" i="1"/>
  <c r="AC21" i="1"/>
  <c r="AD21" i="1" s="1"/>
  <c r="X21" i="1"/>
  <c r="Y21" i="1" s="1"/>
  <c r="T21" i="1"/>
  <c r="S21" i="1"/>
  <c r="N21" i="1"/>
  <c r="O21" i="1" s="1"/>
  <c r="I21" i="1"/>
  <c r="J21" i="1" s="1"/>
  <c r="E21" i="1"/>
  <c r="D21" i="1"/>
  <c r="AZ20" i="1"/>
  <c r="AZ22" i="1" s="1"/>
  <c r="AV20" i="1"/>
  <c r="AW20" i="1" s="1"/>
  <c r="AU20" i="1"/>
  <c r="AT20" i="1"/>
  <c r="AT22" i="1" s="1"/>
  <c r="AT24" i="1" s="1"/>
  <c r="AR20" i="1"/>
  <c r="AS20" i="1" s="1"/>
  <c r="AQ20" i="1"/>
  <c r="AP20" i="1"/>
  <c r="AL20" i="1"/>
  <c r="AL22" i="1" s="1"/>
  <c r="AK20" i="1"/>
  <c r="AK22" i="1" s="1"/>
  <c r="AK27" i="1" s="1"/>
  <c r="AH20" i="1"/>
  <c r="AI20" i="1" s="1"/>
  <c r="AG20" i="1"/>
  <c r="AF20" i="1"/>
  <c r="AF22" i="1" s="1"/>
  <c r="AF26" i="1" s="1"/>
  <c r="AC20" i="1"/>
  <c r="AD20" i="1" s="1"/>
  <c r="AB20" i="1"/>
  <c r="W20" i="1"/>
  <c r="V20" i="1"/>
  <c r="V22" i="1" s="1"/>
  <c r="R20" i="1"/>
  <c r="S20" i="1" s="1"/>
  <c r="T20" i="1" s="1"/>
  <c r="Q20" i="1"/>
  <c r="Q22" i="1" s="1"/>
  <c r="M20" i="1"/>
  <c r="N20" i="1" s="1"/>
  <c r="O20" i="1" s="1"/>
  <c r="L20" i="1"/>
  <c r="H20" i="1"/>
  <c r="H22" i="1" s="1"/>
  <c r="G20" i="1"/>
  <c r="C20" i="1"/>
  <c r="D20" i="1" s="1"/>
  <c r="E20" i="1" s="1"/>
  <c r="B20" i="1"/>
  <c r="B22" i="1" s="1"/>
  <c r="BA19" i="1"/>
  <c r="BB19" i="1" s="1"/>
  <c r="AZ19" i="1"/>
  <c r="AY19" i="1"/>
  <c r="AV19" i="1"/>
  <c r="AR19" i="1"/>
  <c r="AS19" i="1" s="1"/>
  <c r="AM19" i="1"/>
  <c r="AH19" i="1"/>
  <c r="AC19" i="1"/>
  <c r="X19" i="1"/>
  <c r="S19" i="1"/>
  <c r="T19" i="1" s="1"/>
  <c r="N19" i="1"/>
  <c r="I19" i="1"/>
  <c r="D19" i="1"/>
  <c r="BA18" i="1"/>
  <c r="BB18" i="1" s="1"/>
  <c r="AZ18" i="1"/>
  <c r="AY18" i="1"/>
  <c r="AV18" i="1"/>
  <c r="AR18" i="1"/>
  <c r="AM18" i="1"/>
  <c r="AH18" i="1"/>
  <c r="AC18" i="1"/>
  <c r="AD18" i="1" s="1"/>
  <c r="X18" i="1"/>
  <c r="S18" i="1"/>
  <c r="N18" i="1"/>
  <c r="O18" i="1" s="1"/>
  <c r="I18" i="1"/>
  <c r="D18" i="1"/>
  <c r="BA17" i="1"/>
  <c r="BB17" i="1" s="1"/>
  <c r="AZ17" i="1"/>
  <c r="AY17" i="1"/>
  <c r="AV17" i="1"/>
  <c r="AW17" i="1" s="1"/>
  <c r="AS17" i="1"/>
  <c r="AR17" i="1"/>
  <c r="AN17" i="1"/>
  <c r="AM17" i="1"/>
  <c r="AH17" i="1"/>
  <c r="AI17" i="1" s="1"/>
  <c r="AC17" i="1"/>
  <c r="AD17" i="1" s="1"/>
  <c r="Y17" i="1"/>
  <c r="X17" i="1"/>
  <c r="S17" i="1"/>
  <c r="N17" i="1"/>
  <c r="O17" i="1" s="1"/>
  <c r="I17" i="1"/>
  <c r="J17" i="1" s="1"/>
  <c r="E17" i="1"/>
  <c r="D17" i="1"/>
  <c r="BA16" i="1"/>
  <c r="BB16" i="1" s="1"/>
  <c r="AZ16" i="1"/>
  <c r="AY16" i="1"/>
  <c r="AW16" i="1"/>
  <c r="AV16" i="1"/>
  <c r="AR16" i="1"/>
  <c r="AS16" i="1" s="1"/>
  <c r="AM16" i="1"/>
  <c r="AN16" i="1" s="1"/>
  <c r="AH16" i="1"/>
  <c r="AI16" i="1" s="1"/>
  <c r="AD16" i="1"/>
  <c r="AC16" i="1"/>
  <c r="AA16" i="1"/>
  <c r="AA20" i="1" s="1"/>
  <c r="X16" i="1"/>
  <c r="Y16" i="1" s="1"/>
  <c r="T16" i="1"/>
  <c r="S16" i="1"/>
  <c r="O16" i="1"/>
  <c r="N16" i="1"/>
  <c r="J16" i="1"/>
  <c r="I16" i="1"/>
  <c r="D16" i="1"/>
  <c r="E16" i="1" s="1"/>
  <c r="AZ15" i="1"/>
  <c r="AY15" i="1"/>
  <c r="BA15" i="1" s="1"/>
  <c r="BB15" i="1" s="1"/>
  <c r="AW15" i="1"/>
  <c r="AV15" i="1"/>
  <c r="AS15" i="1"/>
  <c r="AR15" i="1"/>
  <c r="AN15" i="1"/>
  <c r="AM15" i="1"/>
  <c r="AH15" i="1"/>
  <c r="AI15" i="1" s="1"/>
  <c r="AD15" i="1"/>
  <c r="AC15" i="1"/>
  <c r="X15" i="1"/>
  <c r="Y15" i="1" s="1"/>
  <c r="T15" i="1"/>
  <c r="S15" i="1"/>
  <c r="O15" i="1"/>
  <c r="N15" i="1"/>
  <c r="J15" i="1"/>
  <c r="I15" i="1"/>
  <c r="D15" i="1"/>
  <c r="E15" i="1" s="1"/>
  <c r="AZ14" i="1"/>
  <c r="AY14" i="1"/>
  <c r="AW14" i="1"/>
  <c r="AV14" i="1"/>
  <c r="AS14" i="1"/>
  <c r="AR14" i="1"/>
  <c r="AN14" i="1"/>
  <c r="AM14" i="1"/>
  <c r="AH14" i="1"/>
  <c r="AI14" i="1" s="1"/>
  <c r="AD14" i="1"/>
  <c r="AC14" i="1"/>
  <c r="X14" i="1"/>
  <c r="Y14" i="1" s="1"/>
  <c r="T14" i="1"/>
  <c r="S14" i="1"/>
  <c r="O14" i="1"/>
  <c r="N14" i="1"/>
  <c r="J14" i="1"/>
  <c r="I14" i="1"/>
  <c r="D14" i="1"/>
  <c r="E14" i="1" s="1"/>
  <c r="A3" i="1"/>
  <c r="A2" i="1"/>
  <c r="B31" i="1" l="1"/>
  <c r="D30" i="1"/>
  <c r="E30" i="1" s="1"/>
  <c r="B33" i="1"/>
  <c r="AQ33" i="1"/>
  <c r="AQ34" i="1" s="1"/>
  <c r="AQ31" i="1"/>
  <c r="H24" i="1"/>
  <c r="H26" i="1"/>
  <c r="H27" i="1"/>
  <c r="H30" i="1" s="1"/>
  <c r="W24" i="1"/>
  <c r="W26" i="1"/>
  <c r="AY71" i="1"/>
  <c r="BA71" i="1" s="1"/>
  <c r="BB71" i="1" s="1"/>
  <c r="AY51" i="1"/>
  <c r="BA51" i="1" s="1"/>
  <c r="BB51" i="1" s="1"/>
  <c r="BA23" i="1"/>
  <c r="BB23" i="1" s="1"/>
  <c r="AW26" i="1"/>
  <c r="AU24" i="1"/>
  <c r="AW24" i="1" s="1"/>
  <c r="AU26" i="1"/>
  <c r="AU27" i="1"/>
  <c r="AU30" i="1" s="1"/>
  <c r="AV22" i="1"/>
  <c r="AW22" i="1" s="1"/>
  <c r="AS31" i="1"/>
  <c r="AZ27" i="1"/>
  <c r="AZ30" i="1" s="1"/>
  <c r="AZ24" i="1"/>
  <c r="AY69" i="1"/>
  <c r="BB69" i="1" s="1"/>
  <c r="BA67" i="1"/>
  <c r="BB67" i="1" s="1"/>
  <c r="AY48" i="1"/>
  <c r="BA48" i="1" s="1"/>
  <c r="BB48" i="1" s="1"/>
  <c r="BA47" i="1"/>
  <c r="BB47" i="1" s="1"/>
  <c r="AL27" i="1"/>
  <c r="AL26" i="1"/>
  <c r="AL24" i="1"/>
  <c r="AM22" i="1"/>
  <c r="AN22" i="1" s="1"/>
  <c r="D27" i="1"/>
  <c r="E27" i="1" s="1"/>
  <c r="W33" i="1"/>
  <c r="W34" i="1" s="1"/>
  <c r="W31" i="1"/>
  <c r="AM20" i="1"/>
  <c r="AN20" i="1" s="1"/>
  <c r="AP33" i="1"/>
  <c r="AR30" i="1"/>
  <c r="AS30" i="1" s="1"/>
  <c r="C24" i="1"/>
  <c r="E24" i="1" s="1"/>
  <c r="D22" i="1"/>
  <c r="E22" i="1" s="1"/>
  <c r="C27" i="1"/>
  <c r="C30" i="1" s="1"/>
  <c r="C26" i="1"/>
  <c r="AI26" i="1"/>
  <c r="G22" i="1"/>
  <c r="I20" i="1"/>
  <c r="J20" i="1" s="1"/>
  <c r="AA27" i="1"/>
  <c r="AA24" i="1"/>
  <c r="AD24" i="1" s="1"/>
  <c r="AC22" i="1"/>
  <c r="AD22" i="1" s="1"/>
  <c r="V27" i="1"/>
  <c r="X22" i="1"/>
  <c r="Y22" i="1" s="1"/>
  <c r="V26" i="1"/>
  <c r="V24" i="1"/>
  <c r="E26" i="1"/>
  <c r="X20" i="1"/>
  <c r="Y20" i="1" s="1"/>
  <c r="AR27" i="1"/>
  <c r="AS27" i="1" s="1"/>
  <c r="AV27" i="1"/>
  <c r="AW27" i="1" s="1"/>
  <c r="AT30" i="1"/>
  <c r="AF34" i="1"/>
  <c r="AB26" i="1"/>
  <c r="AD26" i="1" s="1"/>
  <c r="AY70" i="1"/>
  <c r="M22" i="1"/>
  <c r="AH22" i="1"/>
  <c r="AI22" i="1" s="1"/>
  <c r="L26" i="1"/>
  <c r="BA76" i="1"/>
  <c r="BB76" i="1" s="1"/>
  <c r="BA14" i="1"/>
  <c r="BB14" i="1" s="1"/>
  <c r="N22" i="1"/>
  <c r="O22" i="1" s="1"/>
  <c r="L27" i="1"/>
  <c r="AY62" i="1"/>
  <c r="BA62" i="1" s="1"/>
  <c r="BB62" i="1" s="1"/>
  <c r="AN24" i="1"/>
  <c r="AK31" i="1"/>
  <c r="AK33" i="1"/>
  <c r="AD69" i="1"/>
  <c r="AY77" i="1"/>
  <c r="AG26" i="1"/>
  <c r="AG27" i="1"/>
  <c r="AN26" i="1"/>
  <c r="AB27" i="1"/>
  <c r="AB30" i="1" s="1"/>
  <c r="AZ70" i="1"/>
  <c r="R22" i="1"/>
  <c r="AS24" i="1"/>
  <c r="Q34" i="1"/>
  <c r="AY58" i="1"/>
  <c r="BA58" i="1" s="1"/>
  <c r="BB58" i="1" s="1"/>
  <c r="AZ76" i="1"/>
  <c r="AZ77" i="1"/>
  <c r="AY20" i="1"/>
  <c r="BA29" i="1"/>
  <c r="BB29" i="1" s="1"/>
  <c r="D61" i="1"/>
  <c r="E61" i="1" s="1"/>
  <c r="AY61" i="1"/>
  <c r="BA61" i="1" s="1"/>
  <c r="BB61" i="1" s="1"/>
  <c r="N77" i="1"/>
  <c r="O77" i="1" s="1"/>
  <c r="N51" i="1"/>
  <c r="O51" i="1" s="1"/>
  <c r="AZ26" i="1"/>
  <c r="D62" i="1"/>
  <c r="E62" i="1" s="1"/>
  <c r="AV30" i="1" l="1"/>
  <c r="AW30" i="1" s="1"/>
  <c r="AT33" i="1"/>
  <c r="AT31" i="1"/>
  <c r="R26" i="1"/>
  <c r="T26" i="1" s="1"/>
  <c r="R24" i="1"/>
  <c r="T24" i="1" s="1"/>
  <c r="R27" i="1"/>
  <c r="S22" i="1"/>
  <c r="T22" i="1" s="1"/>
  <c r="L30" i="1"/>
  <c r="AC27" i="1"/>
  <c r="AD27" i="1" s="1"/>
  <c r="AA30" i="1"/>
  <c r="AP34" i="1"/>
  <c r="AS34" i="1" s="1"/>
  <c r="AR33" i="1"/>
  <c r="AS33" i="1" s="1"/>
  <c r="AB31" i="1"/>
  <c r="AB33" i="1"/>
  <c r="AB34" i="1" s="1"/>
  <c r="AZ31" i="1"/>
  <c r="AZ33" i="1"/>
  <c r="AZ34" i="1" s="1"/>
  <c r="H31" i="1"/>
  <c r="H33" i="1"/>
  <c r="H34" i="1" s="1"/>
  <c r="AY22" i="1"/>
  <c r="BA20" i="1"/>
  <c r="BB20" i="1" s="1"/>
  <c r="O26" i="1"/>
  <c r="AU31" i="1"/>
  <c r="AU33" i="1"/>
  <c r="AU34" i="1" s="1"/>
  <c r="BA77" i="1"/>
  <c r="BB77" i="1" s="1"/>
  <c r="M26" i="1"/>
  <c r="M24" i="1"/>
  <c r="O24" i="1" s="1"/>
  <c r="M27" i="1"/>
  <c r="M30" i="1" s="1"/>
  <c r="Y24" i="1"/>
  <c r="C33" i="1"/>
  <c r="C34" i="1" s="1"/>
  <c r="C31" i="1"/>
  <c r="E31" i="1" s="1"/>
  <c r="BA70" i="1"/>
  <c r="BB70" i="1" s="1"/>
  <c r="Y26" i="1"/>
  <c r="D33" i="1"/>
  <c r="E33" i="1" s="1"/>
  <c r="B34" i="1"/>
  <c r="I22" i="1"/>
  <c r="J22" i="1" s="1"/>
  <c r="G24" i="1"/>
  <c r="J24" i="1" s="1"/>
  <c r="G26" i="1"/>
  <c r="J26" i="1" s="1"/>
  <c r="G27" i="1"/>
  <c r="AK34" i="1"/>
  <c r="AM27" i="1"/>
  <c r="AN27" i="1" s="1"/>
  <c r="AL30" i="1"/>
  <c r="AG30" i="1"/>
  <c r="AH27" i="1"/>
  <c r="AI27" i="1" s="1"/>
  <c r="X27" i="1"/>
  <c r="Y27" i="1" s="1"/>
  <c r="V30" i="1"/>
  <c r="L31" i="1" l="1"/>
  <c r="N30" i="1"/>
  <c r="O30" i="1" s="1"/>
  <c r="L33" i="1"/>
  <c r="AL33" i="1"/>
  <c r="AL31" i="1"/>
  <c r="AN31" i="1" s="1"/>
  <c r="AM30" i="1"/>
  <c r="AN30" i="1" s="1"/>
  <c r="BA22" i="1"/>
  <c r="BB22" i="1" s="1"/>
  <c r="AY27" i="1"/>
  <c r="AY26" i="1"/>
  <c r="BB26" i="1" s="1"/>
  <c r="AY24" i="1"/>
  <c r="BB24" i="1" s="1"/>
  <c r="N27" i="1"/>
  <c r="O27" i="1" s="1"/>
  <c r="AG31" i="1"/>
  <c r="AI31" i="1" s="1"/>
  <c r="AG33" i="1"/>
  <c r="AH30" i="1"/>
  <c r="AI30" i="1" s="1"/>
  <c r="R30" i="1"/>
  <c r="S27" i="1"/>
  <c r="T27" i="1" s="1"/>
  <c r="I27" i="1"/>
  <c r="J27" i="1" s="1"/>
  <c r="G30" i="1"/>
  <c r="M31" i="1"/>
  <c r="M33" i="1"/>
  <c r="M34" i="1" s="1"/>
  <c r="AW31" i="1"/>
  <c r="AV33" i="1"/>
  <c r="AW33" i="1" s="1"/>
  <c r="AT34" i="1"/>
  <c r="AW34" i="1" s="1"/>
  <c r="AA33" i="1"/>
  <c r="AC30" i="1"/>
  <c r="AD30" i="1" s="1"/>
  <c r="AA31" i="1"/>
  <c r="AD31" i="1" s="1"/>
  <c r="V33" i="1"/>
  <c r="X30" i="1"/>
  <c r="Y30" i="1" s="1"/>
  <c r="V31" i="1"/>
  <c r="Y31" i="1" s="1"/>
  <c r="E34" i="1"/>
  <c r="BA27" i="1" l="1"/>
  <c r="BB27" i="1" s="1"/>
  <c r="AY30" i="1"/>
  <c r="V34" i="1"/>
  <c r="Y34" i="1" s="1"/>
  <c r="X33" i="1"/>
  <c r="Y33" i="1" s="1"/>
  <c r="AL34" i="1"/>
  <c r="AN34" i="1" s="1"/>
  <c r="AM33" i="1"/>
  <c r="AN33" i="1" s="1"/>
  <c r="G31" i="1"/>
  <c r="J31" i="1" s="1"/>
  <c r="I30" i="1"/>
  <c r="J30" i="1" s="1"/>
  <c r="G33" i="1"/>
  <c r="R33" i="1"/>
  <c r="R31" i="1"/>
  <c r="T31" i="1" s="1"/>
  <c r="S30" i="1"/>
  <c r="T30" i="1" s="1"/>
  <c r="L34" i="1"/>
  <c r="O34" i="1" s="1"/>
  <c r="N33" i="1"/>
  <c r="O33" i="1" s="1"/>
  <c r="AA34" i="1"/>
  <c r="AD34" i="1" s="1"/>
  <c r="AC33" i="1"/>
  <c r="AD33" i="1" s="1"/>
  <c r="AG34" i="1"/>
  <c r="AI34" i="1" s="1"/>
  <c r="AH33" i="1"/>
  <c r="AI33" i="1" s="1"/>
  <c r="O31" i="1"/>
  <c r="R34" i="1" l="1"/>
  <c r="T34" i="1" s="1"/>
  <c r="S33" i="1"/>
  <c r="T33" i="1" s="1"/>
  <c r="I33" i="1"/>
  <c r="J33" i="1" s="1"/>
  <c r="G34" i="1"/>
  <c r="J34" i="1" s="1"/>
  <c r="AY31" i="1"/>
  <c r="BB31" i="1" s="1"/>
  <c r="BA30" i="1"/>
  <c r="BB30" i="1" s="1"/>
  <c r="AY33" i="1"/>
  <c r="AY34" i="1" l="1"/>
  <c r="BB34" i="1" s="1"/>
  <c r="BA33" i="1"/>
  <c r="BB33" i="1" s="1"/>
</calcChain>
</file>

<file path=xl/sharedStrings.xml><?xml version="1.0" encoding="utf-8"?>
<sst xmlns="http://schemas.openxmlformats.org/spreadsheetml/2006/main" count="170" uniqueCount="81">
  <si>
    <t>REGION VII</t>
  </si>
  <si>
    <t>(In Thousand)</t>
  </si>
  <si>
    <t>BANELCO</t>
  </si>
  <si>
    <t>BOHECO I</t>
  </si>
  <si>
    <t>BOHECO II</t>
  </si>
  <si>
    <t>CEBECO I</t>
  </si>
  <si>
    <t>CEBECO II</t>
  </si>
  <si>
    <t>CEBECO III</t>
  </si>
  <si>
    <t>CELCO</t>
  </si>
  <si>
    <t>NORECO I</t>
  </si>
  <si>
    <t>NORECO II</t>
  </si>
  <si>
    <t>PROSIELCO</t>
  </si>
  <si>
    <t>T  O  T  A  L</t>
  </si>
  <si>
    <t>Inc. / (Dec.)</t>
  </si>
  <si>
    <t>June</t>
  </si>
  <si>
    <t>Amount</t>
  </si>
  <si>
    <t>Percent</t>
  </si>
  <si>
    <t>STATEMENT OF OPERATIONS</t>
  </si>
  <si>
    <t xml:space="preserve">  Total Bills</t>
  </si>
  <si>
    <t xml:space="preserve">  Less:  RFSC</t>
  </si>
  <si>
    <t xml:space="preserve">            Universal Charge</t>
  </si>
  <si>
    <t xml:space="preserve">            Value Added Tax</t>
  </si>
  <si>
    <t xml:space="preserve">            Other Taxes</t>
  </si>
  <si>
    <t xml:space="preserve">            Others</t>
  </si>
  <si>
    <t xml:space="preserve">  Net Operating Revenue</t>
  </si>
  <si>
    <t xml:space="preserve">  Add:  Other Revenue</t>
  </si>
  <si>
    <t xml:space="preserve">  Total </t>
  </si>
  <si>
    <t xml:space="preserve">  Power Cost</t>
  </si>
  <si>
    <t xml:space="preserve">  %</t>
  </si>
  <si>
    <t xml:space="preserve"> </t>
  </si>
  <si>
    <t xml:space="preserve">  Non-Power Cost</t>
  </si>
  <si>
    <t xml:space="preserve">  Operating Margin (Loss)</t>
  </si>
  <si>
    <t xml:space="preserve">  Depreciation Expenses</t>
  </si>
  <si>
    <t xml:space="preserve">  Interest Expenses</t>
  </si>
  <si>
    <t xml:space="preserve">  Net Operating Margin</t>
  </si>
  <si>
    <t xml:space="preserve">  Other Expenses</t>
  </si>
  <si>
    <t xml:space="preserve">  Net Margin (Loss)</t>
  </si>
  <si>
    <t>FINANCIAL DATA</t>
  </si>
  <si>
    <t xml:space="preserve">  Cash- General Fund</t>
  </si>
  <si>
    <t xml:space="preserve">  Sinking Fund-Loan Fund  </t>
  </si>
  <si>
    <t xml:space="preserve">  Sinking Fund-RF/RFSC</t>
  </si>
  <si>
    <t xml:space="preserve">  A/R - Energy Sales</t>
  </si>
  <si>
    <t xml:space="preserve">            Energy</t>
  </si>
  <si>
    <t xml:space="preserve">            RFSC</t>
  </si>
  <si>
    <t xml:space="preserve">            UC/FIT-ALL</t>
  </si>
  <si>
    <t xml:space="preserve">            VAT</t>
  </si>
  <si>
    <t xml:space="preserve">            FRANCHISE, BUSINESS, RPT &amp; OTHER TAXES</t>
  </si>
  <si>
    <t xml:space="preserve">    Amount</t>
  </si>
  <si>
    <t xml:space="preserve">    No. of Month's Sales</t>
  </si>
  <si>
    <t xml:space="preserve">  A/P - Power</t>
  </si>
  <si>
    <t>.</t>
  </si>
  <si>
    <t xml:space="preserve">    No. of Month's Purchases</t>
  </si>
  <si>
    <t xml:space="preserve">  Ave. Monthly Power Payments</t>
  </si>
  <si>
    <t xml:space="preserve">  Advances to Officers &amp; Employees</t>
  </si>
  <si>
    <t xml:space="preserve">  Remittance to PSALM</t>
  </si>
  <si>
    <t xml:space="preserve">  Reinvestment Fund/RFSC</t>
  </si>
  <si>
    <t xml:space="preserve">  NEA Loan </t>
  </si>
  <si>
    <t xml:space="preserve">       Amount Due</t>
  </si>
  <si>
    <t xml:space="preserve">       Payment</t>
  </si>
  <si>
    <t xml:space="preserve">       No. of Quarters (Advance)/Arrears</t>
  </si>
  <si>
    <t xml:space="preserve">       Loan Amort. (Advance)/Arrears</t>
  </si>
  <si>
    <t xml:space="preserve">  Outstanding Loan</t>
  </si>
  <si>
    <t>STATISTICAL DATA</t>
  </si>
  <si>
    <t xml:space="preserve">  MWH Generated/Purchased</t>
  </si>
  <si>
    <t xml:space="preserve">  MWH Sales</t>
  </si>
  <si>
    <t xml:space="preserve">  MWH Coop Consumption</t>
  </si>
  <si>
    <t xml:space="preserve">  Systems Loss (%)</t>
  </si>
  <si>
    <t xml:space="preserve">  Average Systems Rate (P)</t>
  </si>
  <si>
    <t xml:space="preserve">  Average Power Cost (P)</t>
  </si>
  <si>
    <t xml:space="preserve">  Average Collection Period</t>
  </si>
  <si>
    <t xml:space="preserve">  Number of Consumers</t>
  </si>
  <si>
    <t xml:space="preserve">  Number of Employees-Actual</t>
  </si>
  <si>
    <t xml:space="preserve">  No. of Consumers per Employee</t>
  </si>
  <si>
    <t xml:space="preserve">  Non-Power Cost/Consumer</t>
  </si>
  <si>
    <t xml:space="preserve">  Peak Load</t>
  </si>
  <si>
    <t xml:space="preserve">  2022 Perf. Assessment Rating/Class</t>
  </si>
  <si>
    <t>AAA - Large</t>
  </si>
  <si>
    <t>AAA - Mega Large</t>
  </si>
  <si>
    <t>AAA -Mega Large</t>
  </si>
  <si>
    <t xml:space="preserve">  Average Collection Efficiency (%)*</t>
  </si>
  <si>
    <t>*Average Collection Efficiency Includes outstanding power bills of member-consumer-owners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</si>
</sst>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1" applyNumberFormat="1" applyFont="1" applyFill="1"/>
    <xf numFmtId="43" fontId="2" fillId="0" borderId="0" xfId="1" applyNumberFormat="1" applyFont="1" applyFill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43" fontId="2" fillId="0" borderId="0" xfId="0" applyNumberFormat="1" applyFont="1" applyFill="1"/>
    <xf numFmtId="164" fontId="2" fillId="0" borderId="0" xfId="0" applyNumberFormat="1" applyFont="1" applyFill="1" applyAlignment="1">
      <alignment horizontal="left"/>
    </xf>
    <xf numFmtId="164" fontId="0" fillId="0" borderId="0" xfId="0" applyNumberFormat="1" applyFill="1"/>
    <xf numFmtId="164" fontId="2" fillId="0" borderId="0" xfId="0" applyNumberFormat="1" applyFont="1" applyFill="1"/>
    <xf numFmtId="43" fontId="0" fillId="0" borderId="0" xfId="0" applyNumberFormat="1"/>
    <xf numFmtId="43" fontId="0" fillId="0" borderId="0" xfId="0" applyNumberFormat="1" applyFill="1"/>
    <xf numFmtId="164" fontId="2" fillId="0" borderId="0" xfId="1" applyNumberFormat="1" applyFont="1" applyFill="1" applyAlignment="1">
      <alignment horizontal="left"/>
    </xf>
    <xf numFmtId="164" fontId="2" fillId="0" borderId="0" xfId="1" applyNumberFormat="1" applyFont="1" applyFill="1" applyAlignment="1">
      <alignment horizontal="right"/>
    </xf>
    <xf numFmtId="43" fontId="2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SEPTEMBER%20with%20adjust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01\abi\Balance%20Sheet\2009%20Balance%20Sheet\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MARC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ALL%20FILES\AAA\USB%201\MARCH%202020%20FILES%20(KPS%20&amp;%20FP)\ABI\2023\2023%20FINANCIAL%20PROFILE\JUNE\Consolidated%20Financial%20Profile%20as%20of%20June%2030,%202023_N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ALL%20FILES\AAA\USB%201\MARCH%202020%20FILES%20(KPS%20&amp;%20FP)\ABI\2023\LINKING\link%20%20to%20%20FINANCIAL%20%20PROFILE%20%20FINAL2_JUN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ALL%20FILES\AAA\USB%201\MARCH%202020%20FILES%20(KPS%20&amp;%20FP)\TREASURY\2023\EC%20Financial%20Profile%20063023_MCS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GIE%20FILES\2021%20WORKING%20DATA%20MECQ\2021%20KPS%20EC%20CLASS\JUNE%202021%20FP%20CE%20CLASS\FINANCIAL%20PROFILE%20JUNE%202021\March%202019%20Financial%20Pro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 PROFITABILITY bos (outlook)"/>
      <sheetName val="Debt Service Ratio revised"/>
      <sheetName val="WORKING CAPITAL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REG6"/>
      <sheetName val="REG7"/>
      <sheetName val="REG8"/>
      <sheetName val="TOTAL VISAYAS"/>
      <sheetName val="REG9"/>
      <sheetName val="ARMM"/>
      <sheetName val="REG10"/>
      <sheetName val="CARAGA"/>
      <sheetName val="REG11"/>
      <sheetName val="REG12"/>
      <sheetName val="TOTAL MINDANAO"/>
      <sheetName val="SUMMARY ok"/>
      <sheetName val="executive summ ok"/>
      <sheetName val="ECs PROFITABILITY ok"/>
      <sheetName val="RESULTS OF OPERATIONS front) ok"/>
      <sheetName val="RESULTS OF OPERATIONS PER REGok"/>
      <sheetName val="TOP GROSSER OK"/>
      <sheetName val="TOP GAINERS OK"/>
      <sheetName val="TOP LOSERS OK"/>
      <sheetName val="TOP NO. OF CONSUMERS OK"/>
      <sheetName val="main"/>
      <sheetName val="main (2)"/>
      <sheetName val="main (3)"/>
      <sheetName val="Sheet1"/>
      <sheetName val="KPI"/>
      <sheetName val="Parameters"/>
    </sheetNames>
    <sheetDataSet>
      <sheetData sheetId="0" refreshError="1"/>
      <sheetData sheetId="1" refreshError="1">
        <row r="9">
          <cell r="B9" t="str">
            <v>INEC</v>
          </cell>
          <cell r="D9">
            <v>11960</v>
          </cell>
        </row>
        <row r="10">
          <cell r="B10" t="str">
            <v>ISECO</v>
          </cell>
          <cell r="D10">
            <v>97863.651599999983</v>
          </cell>
        </row>
        <row r="11">
          <cell r="B11" t="str">
            <v>LUELCO</v>
          </cell>
          <cell r="D11">
            <v>62594.862399999984</v>
          </cell>
        </row>
        <row r="12">
          <cell r="B12" t="str">
            <v>CENPELCO</v>
          </cell>
          <cell r="D12">
            <v>137720</v>
          </cell>
        </row>
        <row r="13">
          <cell r="B13" t="str">
            <v>PANELCO I</v>
          </cell>
          <cell r="D13">
            <v>16160.77919999999</v>
          </cell>
        </row>
        <row r="14">
          <cell r="B14" t="str">
            <v>PANELCO III</v>
          </cell>
          <cell r="D14">
            <v>146571.098</v>
          </cell>
        </row>
        <row r="15">
          <cell r="B15" t="str">
            <v>REGION I</v>
          </cell>
        </row>
        <row r="16">
          <cell r="B16" t="str">
            <v>ABRECO</v>
          </cell>
          <cell r="D16">
            <v>-52075.851599999995</v>
          </cell>
        </row>
        <row r="17">
          <cell r="B17" t="str">
            <v>BENECO</v>
          </cell>
          <cell r="D17">
            <v>7712.4835000000894</v>
          </cell>
        </row>
        <row r="18">
          <cell r="B18" t="str">
            <v>MOPRECO</v>
          </cell>
          <cell r="D18">
            <v>5622.4952000000048</v>
          </cell>
        </row>
        <row r="19">
          <cell r="B19" t="str">
            <v>IFELCO</v>
          </cell>
          <cell r="D19">
            <v>4763</v>
          </cell>
        </row>
        <row r="20">
          <cell r="B20" t="str">
            <v>KAELCO</v>
          </cell>
          <cell r="D20">
            <v>23902.310499999992</v>
          </cell>
        </row>
        <row r="21">
          <cell r="B21" t="str">
            <v>CAR</v>
          </cell>
        </row>
        <row r="22">
          <cell r="B22" t="str">
            <v>BATANELCO</v>
          </cell>
          <cell r="D22">
            <v>3423</v>
          </cell>
        </row>
        <row r="23">
          <cell r="B23" t="str">
            <v>CAGELCO I</v>
          </cell>
          <cell r="D23">
            <v>82509</v>
          </cell>
        </row>
        <row r="24">
          <cell r="B24" t="str">
            <v>CAGELCO II</v>
          </cell>
          <cell r="D24">
            <v>33459.601459200028</v>
          </cell>
        </row>
        <row r="25">
          <cell r="B25" t="str">
            <v>ISELCO I</v>
          </cell>
          <cell r="D25">
            <v>251665.51429209998</v>
          </cell>
        </row>
        <row r="26">
          <cell r="B26" t="str">
            <v>ISELCO II</v>
          </cell>
          <cell r="D26">
            <v>65080</v>
          </cell>
        </row>
        <row r="27">
          <cell r="B27" t="str">
            <v>NUVELCO</v>
          </cell>
          <cell r="D27">
            <v>0</v>
          </cell>
        </row>
        <row r="28">
          <cell r="B28" t="str">
            <v>QUIRELCO</v>
          </cell>
          <cell r="D28">
            <v>10771</v>
          </cell>
        </row>
        <row r="29">
          <cell r="B29" t="str">
            <v>REGION II</v>
          </cell>
        </row>
        <row r="30">
          <cell r="B30" t="str">
            <v>AURELCO</v>
          </cell>
          <cell r="D30">
            <v>26509</v>
          </cell>
        </row>
        <row r="31">
          <cell r="B31" t="str">
            <v>PENELCO</v>
          </cell>
          <cell r="D31">
            <v>122966</v>
          </cell>
        </row>
        <row r="32">
          <cell r="B32" t="str">
            <v>NEECO I</v>
          </cell>
          <cell r="D32">
            <v>114800.17079999996</v>
          </cell>
        </row>
        <row r="33">
          <cell r="B33" t="str">
            <v>NEECO II - Area I</v>
          </cell>
          <cell r="D33">
            <v>42601</v>
          </cell>
        </row>
        <row r="34">
          <cell r="B34" t="str">
            <v>NEECO II - Area II</v>
          </cell>
          <cell r="D34">
            <v>62162</v>
          </cell>
        </row>
        <row r="35">
          <cell r="B35" t="str">
            <v>PELCO I</v>
          </cell>
          <cell r="D35">
            <v>151111</v>
          </cell>
        </row>
        <row r="36">
          <cell r="B36" t="str">
            <v>PELCO II</v>
          </cell>
          <cell r="D36">
            <v>111100.16669999994</v>
          </cell>
        </row>
        <row r="37">
          <cell r="B37" t="str">
            <v>PELCO III</v>
          </cell>
          <cell r="D37">
            <v>-27459</v>
          </cell>
        </row>
        <row r="38">
          <cell r="B38" t="str">
            <v>PRESCO</v>
          </cell>
          <cell r="D38">
            <v>13662</v>
          </cell>
        </row>
        <row r="39">
          <cell r="B39" t="str">
            <v>SAJELCO</v>
          </cell>
          <cell r="D39">
            <v>20116.282799999986</v>
          </cell>
        </row>
        <row r="40">
          <cell r="B40" t="str">
            <v>TARELCO I</v>
          </cell>
          <cell r="D40">
            <v>119125</v>
          </cell>
        </row>
        <row r="41">
          <cell r="B41" t="str">
            <v>TARELCO II</v>
          </cell>
          <cell r="D41">
            <v>61077</v>
          </cell>
        </row>
        <row r="42">
          <cell r="B42" t="str">
            <v>ZAMECO I</v>
          </cell>
          <cell r="D42">
            <v>56876</v>
          </cell>
        </row>
        <row r="43">
          <cell r="B43" t="str">
            <v>ZAMECO II</v>
          </cell>
          <cell r="D43">
            <v>35227.535200000042</v>
          </cell>
        </row>
        <row r="44">
          <cell r="B44" t="str">
            <v>REGION III</v>
          </cell>
        </row>
        <row r="45">
          <cell r="B45" t="str">
            <v>BATELEC I</v>
          </cell>
          <cell r="D45">
            <v>233601</v>
          </cell>
        </row>
        <row r="46">
          <cell r="B46" t="str">
            <v>BATELEC II</v>
          </cell>
          <cell r="D46">
            <v>35572</v>
          </cell>
        </row>
        <row r="47">
          <cell r="B47" t="str">
            <v>BISELCO</v>
          </cell>
          <cell r="D47">
            <v>-897</v>
          </cell>
        </row>
        <row r="48">
          <cell r="B48" t="str">
            <v>FLECO</v>
          </cell>
          <cell r="D48">
            <v>34643</v>
          </cell>
        </row>
        <row r="49">
          <cell r="B49" t="str">
            <v>LUBELCO</v>
          </cell>
          <cell r="D49">
            <v>627</v>
          </cell>
        </row>
        <row r="50">
          <cell r="B50" t="str">
            <v>MARELCO</v>
          </cell>
          <cell r="D50">
            <v>4938</v>
          </cell>
        </row>
        <row r="51">
          <cell r="B51" t="str">
            <v>OMECO</v>
          </cell>
          <cell r="D51">
            <v>9649</v>
          </cell>
        </row>
        <row r="52">
          <cell r="B52" t="str">
            <v>ORMECO</v>
          </cell>
          <cell r="D52">
            <v>41334</v>
          </cell>
        </row>
        <row r="53">
          <cell r="B53" t="str">
            <v>PALECO</v>
          </cell>
          <cell r="D53">
            <v>42669</v>
          </cell>
        </row>
        <row r="54">
          <cell r="B54" t="str">
            <v>QUEZELCO I</v>
          </cell>
          <cell r="D54">
            <v>29642.942599999951</v>
          </cell>
        </row>
        <row r="55">
          <cell r="B55" t="str">
            <v xml:space="preserve">QUEZELCO II </v>
          </cell>
          <cell r="D55">
            <v>13390</v>
          </cell>
        </row>
        <row r="56">
          <cell r="B56" t="str">
            <v>TIELCO</v>
          </cell>
          <cell r="D56">
            <v>4315</v>
          </cell>
        </row>
        <row r="57">
          <cell r="B57" t="str">
            <v>ROMELCO</v>
          </cell>
          <cell r="D57">
            <v>7089</v>
          </cell>
        </row>
        <row r="58">
          <cell r="B58" t="str">
            <v>REGION IV</v>
          </cell>
        </row>
        <row r="59">
          <cell r="B59" t="str">
            <v>ALECO</v>
          </cell>
          <cell r="D59">
            <v>0</v>
          </cell>
        </row>
        <row r="60">
          <cell r="B60" t="str">
            <v>CANORECO</v>
          </cell>
          <cell r="D60">
            <v>38582</v>
          </cell>
        </row>
        <row r="61">
          <cell r="B61" t="str">
            <v>CASURECO I</v>
          </cell>
          <cell r="D61">
            <v>371</v>
          </cell>
        </row>
        <row r="62">
          <cell r="B62" t="str">
            <v>CASURECO II</v>
          </cell>
          <cell r="D62">
            <v>99727.500100000063</v>
          </cell>
        </row>
        <row r="63">
          <cell r="B63" t="str">
            <v>CASURECO III</v>
          </cell>
          <cell r="D63">
            <v>22704</v>
          </cell>
        </row>
        <row r="64">
          <cell r="B64" t="str">
            <v>CASURECO IV</v>
          </cell>
          <cell r="D64">
            <v>14270</v>
          </cell>
        </row>
        <row r="65">
          <cell r="B65" t="str">
            <v>FICELCO</v>
          </cell>
          <cell r="D65">
            <v>-5018.0596999999834</v>
          </cell>
        </row>
        <row r="66">
          <cell r="B66" t="str">
            <v>MASELCO</v>
          </cell>
          <cell r="D66">
            <v>10504</v>
          </cell>
        </row>
        <row r="67">
          <cell r="B67" t="str">
            <v>SORECO I</v>
          </cell>
          <cell r="D67">
            <v>20179</v>
          </cell>
        </row>
        <row r="68">
          <cell r="B68" t="str">
            <v>SORECO II</v>
          </cell>
          <cell r="D68">
            <v>19637.282400000026</v>
          </cell>
        </row>
        <row r="69">
          <cell r="B69" t="str">
            <v>TISELCO</v>
          </cell>
          <cell r="D69">
            <v>11728.6014</v>
          </cell>
        </row>
        <row r="70">
          <cell r="B70" t="str">
            <v>REGION V</v>
          </cell>
        </row>
        <row r="71">
          <cell r="B71" t="str">
            <v>AKELCO</v>
          </cell>
          <cell r="D71">
            <v>68343</v>
          </cell>
        </row>
        <row r="72">
          <cell r="B72" t="str">
            <v>ANTECO</v>
          </cell>
          <cell r="D72">
            <v>45561.082599999965</v>
          </cell>
        </row>
        <row r="73">
          <cell r="B73" t="str">
            <v>CAPELCO</v>
          </cell>
          <cell r="D73">
            <v>26895.635299999965</v>
          </cell>
        </row>
        <row r="74">
          <cell r="B74" t="str">
            <v>CENECO</v>
          </cell>
          <cell r="D74">
            <v>-98770.103999999817</v>
          </cell>
        </row>
        <row r="75">
          <cell r="B75" t="str">
            <v>GUIMELCO</v>
          </cell>
          <cell r="D75">
            <v>5825.9418000000005</v>
          </cell>
        </row>
        <row r="76">
          <cell r="B76" t="str">
            <v>ILECO I</v>
          </cell>
          <cell r="D76">
            <v>54022.51640000008</v>
          </cell>
        </row>
        <row r="77">
          <cell r="B77" t="str">
            <v>ILECO II</v>
          </cell>
          <cell r="D77">
            <v>65842</v>
          </cell>
        </row>
        <row r="78">
          <cell r="B78" t="str">
            <v>ILECO III</v>
          </cell>
          <cell r="D78">
            <v>3028.3224000000046</v>
          </cell>
        </row>
        <row r="79">
          <cell r="B79" t="str">
            <v>NOCECO</v>
          </cell>
          <cell r="D79">
            <v>32519.346799999941</v>
          </cell>
        </row>
        <row r="80">
          <cell r="B80" t="str">
            <v>NONECO</v>
          </cell>
          <cell r="D80">
            <v>68861</v>
          </cell>
        </row>
        <row r="81">
          <cell r="B81" t="str">
            <v>REGION VI</v>
          </cell>
        </row>
        <row r="82">
          <cell r="B82" t="str">
            <v>BANELCO</v>
          </cell>
          <cell r="D82">
            <v>3287.0310999999929</v>
          </cell>
        </row>
        <row r="83">
          <cell r="B83" t="str">
            <v>BOHECO I</v>
          </cell>
          <cell r="D83">
            <v>44411</v>
          </cell>
        </row>
        <row r="84">
          <cell r="B84" t="str">
            <v>BOHECO II</v>
          </cell>
          <cell r="D84">
            <v>25987</v>
          </cell>
        </row>
        <row r="85">
          <cell r="B85" t="str">
            <v>CELCO</v>
          </cell>
          <cell r="D85">
            <v>-238</v>
          </cell>
        </row>
        <row r="86">
          <cell r="B86" t="str">
            <v>CEBECO I</v>
          </cell>
          <cell r="D86">
            <v>50342</v>
          </cell>
        </row>
        <row r="87">
          <cell r="B87" t="str">
            <v>CEBECO II</v>
          </cell>
          <cell r="D87">
            <v>84608</v>
          </cell>
        </row>
        <row r="88">
          <cell r="B88" t="str">
            <v>CEBECO III</v>
          </cell>
          <cell r="D88">
            <v>26670</v>
          </cell>
        </row>
        <row r="89">
          <cell r="B89" t="str">
            <v>NORECO I</v>
          </cell>
          <cell r="D89">
            <v>-4152.415800000017</v>
          </cell>
        </row>
        <row r="90">
          <cell r="B90" t="str">
            <v>NORECO II</v>
          </cell>
          <cell r="D90">
            <v>52678</v>
          </cell>
        </row>
        <row r="91">
          <cell r="B91" t="str">
            <v>PROSIELCO</v>
          </cell>
          <cell r="D91">
            <v>298</v>
          </cell>
        </row>
        <row r="92">
          <cell r="B92" t="str">
            <v>REGION VII</v>
          </cell>
        </row>
        <row r="93">
          <cell r="B93" t="str">
            <v>BILECO</v>
          </cell>
          <cell r="D93">
            <v>12958</v>
          </cell>
        </row>
        <row r="94">
          <cell r="B94" t="str">
            <v>ESAMELCO</v>
          </cell>
          <cell r="D94">
            <v>21303</v>
          </cell>
        </row>
        <row r="95">
          <cell r="B95" t="str">
            <v>NORSAMELCO</v>
          </cell>
          <cell r="D95">
            <v>33568</v>
          </cell>
        </row>
        <row r="96">
          <cell r="B96" t="str">
            <v>SAMELCO I</v>
          </cell>
          <cell r="D96">
            <v>17716.40400000001</v>
          </cell>
        </row>
        <row r="97">
          <cell r="B97" t="str">
            <v>SAMELCO II</v>
          </cell>
          <cell r="D97">
            <v>40141.033522300015</v>
          </cell>
        </row>
        <row r="98">
          <cell r="B98" t="str">
            <v>LEYECO I/DORELCO</v>
          </cell>
          <cell r="D98">
            <v>14497.398257255991</v>
          </cell>
        </row>
        <row r="99">
          <cell r="B99" t="str">
            <v>LEYECO II</v>
          </cell>
          <cell r="D99">
            <v>6794.4239999999991</v>
          </cell>
        </row>
        <row r="100">
          <cell r="B100" t="str">
            <v>LEYECO III</v>
          </cell>
          <cell r="D100">
            <v>31017</v>
          </cell>
        </row>
        <row r="101">
          <cell r="B101" t="str">
            <v>LEYECO IV</v>
          </cell>
          <cell r="D101">
            <v>23846</v>
          </cell>
        </row>
        <row r="102">
          <cell r="B102" t="str">
            <v>LEYECO V</v>
          </cell>
          <cell r="D102">
            <v>-56750.774038100033</v>
          </cell>
        </row>
        <row r="103">
          <cell r="B103" t="str">
            <v>SOLECO</v>
          </cell>
          <cell r="D103">
            <v>55650.907425599988</v>
          </cell>
        </row>
        <row r="104">
          <cell r="B104" t="str">
            <v>REGION VIII</v>
          </cell>
        </row>
        <row r="105">
          <cell r="B105" t="str">
            <v>ZAMCELCO</v>
          </cell>
          <cell r="D105">
            <v>-42984</v>
          </cell>
        </row>
        <row r="106">
          <cell r="B106" t="str">
            <v>ZANECO</v>
          </cell>
          <cell r="D106">
            <v>19576.756500000018</v>
          </cell>
        </row>
        <row r="107">
          <cell r="B107" t="str">
            <v>ZAMSURECO I</v>
          </cell>
          <cell r="D107">
            <v>45209.92614320002</v>
          </cell>
        </row>
        <row r="108">
          <cell r="B108" t="str">
            <v>ZAMSURECO II</v>
          </cell>
          <cell r="D108">
            <v>-34199.083657999989</v>
          </cell>
        </row>
        <row r="109">
          <cell r="B109" t="str">
            <v>REGION IX</v>
          </cell>
        </row>
        <row r="110">
          <cell r="B110" t="str">
            <v>BASELCO</v>
          </cell>
          <cell r="D110">
            <v>-33694</v>
          </cell>
        </row>
        <row r="111">
          <cell r="B111" t="str">
            <v>CASELCO</v>
          </cell>
          <cell r="D111">
            <v>0</v>
          </cell>
        </row>
        <row r="112">
          <cell r="B112" t="str">
            <v>MAGELCO</v>
          </cell>
          <cell r="D112">
            <v>-45364</v>
          </cell>
        </row>
        <row r="113">
          <cell r="B113" t="str">
            <v>SIASELCO</v>
          </cell>
          <cell r="D113">
            <v>1994</v>
          </cell>
        </row>
        <row r="114">
          <cell r="B114" t="str">
            <v>SULECO</v>
          </cell>
          <cell r="D114">
            <v>-6980.5339000000095</v>
          </cell>
        </row>
        <row r="115">
          <cell r="B115" t="str">
            <v>TAWELCO</v>
          </cell>
          <cell r="D115">
            <v>-67845</v>
          </cell>
        </row>
        <row r="116">
          <cell r="B116" t="str">
            <v>LASURECO</v>
          </cell>
          <cell r="D116">
            <v>-30048.70259999999</v>
          </cell>
        </row>
        <row r="117">
          <cell r="B117" t="str">
            <v>ARMM</v>
          </cell>
        </row>
        <row r="118">
          <cell r="B118" t="str">
            <v>FIBECO</v>
          </cell>
          <cell r="D118">
            <v>22160</v>
          </cell>
        </row>
        <row r="119">
          <cell r="B119" t="str">
            <v>BUSECO</v>
          </cell>
          <cell r="D119">
            <v>66200.051219200017</v>
          </cell>
        </row>
        <row r="120">
          <cell r="B120" t="str">
            <v>CAMELCO</v>
          </cell>
          <cell r="D120">
            <v>17370</v>
          </cell>
        </row>
        <row r="121">
          <cell r="B121" t="str">
            <v>LANECO</v>
          </cell>
          <cell r="D121">
            <v>29149.800817359996</v>
          </cell>
        </row>
        <row r="122">
          <cell r="B122" t="str">
            <v>MOELCI I</v>
          </cell>
          <cell r="D122">
            <v>4231.9807423999882</v>
          </cell>
        </row>
        <row r="123">
          <cell r="B123" t="str">
            <v>MOELCI II</v>
          </cell>
          <cell r="D123">
            <v>80453</v>
          </cell>
        </row>
        <row r="124">
          <cell r="B124" t="str">
            <v>MORESCO I</v>
          </cell>
          <cell r="D124">
            <v>39138</v>
          </cell>
        </row>
        <row r="125">
          <cell r="B125" t="str">
            <v>MORESCO II</v>
          </cell>
          <cell r="D125">
            <v>12317</v>
          </cell>
        </row>
        <row r="126">
          <cell r="B126" t="str">
            <v>REGION X</v>
          </cell>
        </row>
        <row r="127">
          <cell r="B127" t="str">
            <v>DANECO</v>
          </cell>
          <cell r="D127">
            <v>145584</v>
          </cell>
        </row>
        <row r="128">
          <cell r="B128" t="str">
            <v>DASURECO</v>
          </cell>
          <cell r="D128">
            <v>47006.620399999898</v>
          </cell>
        </row>
        <row r="129">
          <cell r="B129" t="str">
            <v>DORECO</v>
          </cell>
          <cell r="D129">
            <v>60767</v>
          </cell>
        </row>
        <row r="130">
          <cell r="B130" t="str">
            <v>REGION XI</v>
          </cell>
        </row>
        <row r="131">
          <cell r="B131" t="str">
            <v>COTELCO</v>
          </cell>
          <cell r="D131">
            <v>27585</v>
          </cell>
        </row>
        <row r="132">
          <cell r="B132" t="str">
            <v>COTELCO-PPALMA</v>
          </cell>
          <cell r="D132">
            <v>1570</v>
          </cell>
        </row>
        <row r="133">
          <cell r="B133" t="str">
            <v>SOCOTECO I</v>
          </cell>
          <cell r="D133">
            <v>27873.486400000053</v>
          </cell>
        </row>
        <row r="134">
          <cell r="B134" t="str">
            <v>SOCOTECO II</v>
          </cell>
          <cell r="D134">
            <v>111253</v>
          </cell>
        </row>
        <row r="135">
          <cell r="B135" t="str">
            <v>SUKELCO</v>
          </cell>
          <cell r="D135">
            <v>16197</v>
          </cell>
        </row>
        <row r="136">
          <cell r="B136" t="str">
            <v>REGION XII</v>
          </cell>
        </row>
        <row r="137">
          <cell r="B137" t="str">
            <v>ANECO</v>
          </cell>
          <cell r="D137">
            <v>43297</v>
          </cell>
        </row>
        <row r="138">
          <cell r="B138" t="str">
            <v>ASELCO</v>
          </cell>
          <cell r="D138">
            <v>60927</v>
          </cell>
        </row>
        <row r="139">
          <cell r="B139" t="str">
            <v>DIELCO</v>
          </cell>
          <cell r="D139">
            <v>3399.1143999999986</v>
          </cell>
        </row>
        <row r="140">
          <cell r="B140" t="str">
            <v>SIARELCO</v>
          </cell>
          <cell r="D140">
            <v>9183</v>
          </cell>
        </row>
        <row r="141">
          <cell r="B141" t="str">
            <v>SURNECO</v>
          </cell>
          <cell r="D141">
            <v>45679</v>
          </cell>
        </row>
        <row r="142">
          <cell r="B142" t="str">
            <v>SURSECO I</v>
          </cell>
          <cell r="D142">
            <v>15283</v>
          </cell>
        </row>
        <row r="143">
          <cell r="B143" t="str">
            <v>SURSECO II</v>
          </cell>
          <cell r="D143">
            <v>10066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A2" t="str">
            <v>CENPELCO</v>
          </cell>
          <cell r="C2">
            <v>1918495</v>
          </cell>
          <cell r="D2">
            <v>200155.43299999999</v>
          </cell>
          <cell r="E2">
            <v>9.5850258533826569</v>
          </cell>
          <cell r="F2">
            <v>7.4266609145815359</v>
          </cell>
          <cell r="G2">
            <v>137720</v>
          </cell>
          <cell r="I2" t="e">
            <v>#REF!</v>
          </cell>
          <cell r="J2" t="e">
            <v>#REF!</v>
          </cell>
          <cell r="L2">
            <v>13.721726045388063</v>
          </cell>
        </row>
        <row r="3">
          <cell r="A3" t="str">
            <v>INEC</v>
          </cell>
          <cell r="C3">
            <v>1589382</v>
          </cell>
          <cell r="D3">
            <v>170673.84599999999</v>
          </cell>
          <cell r="E3">
            <v>9.3123934173253478</v>
          </cell>
          <cell r="F3">
            <v>0.85484624918339314</v>
          </cell>
          <cell r="G3">
            <v>11960</v>
          </cell>
          <cell r="I3" t="e">
            <v>#REF!</v>
          </cell>
          <cell r="J3" t="e">
            <v>#REF!</v>
          </cell>
          <cell r="L3">
            <v>11.29778326974334</v>
          </cell>
        </row>
        <row r="4">
          <cell r="A4" t="str">
            <v>ISECO</v>
          </cell>
          <cell r="C4">
            <v>1388688</v>
          </cell>
          <cell r="D4">
            <v>159790.674</v>
          </cell>
          <cell r="E4">
            <v>8.6906698947899805</v>
          </cell>
          <cell r="F4">
            <v>7.3450385093505117</v>
          </cell>
          <cell r="G4">
            <v>97863.651599999983</v>
          </cell>
          <cell r="I4" t="e">
            <v>#REF!</v>
          </cell>
          <cell r="J4" t="e">
            <v>#REF!</v>
          </cell>
          <cell r="L4">
            <v>9.9378956156590057</v>
          </cell>
        </row>
        <row r="5">
          <cell r="A5" t="str">
            <v>LUELCO</v>
          </cell>
          <cell r="C5">
            <v>1081899</v>
          </cell>
          <cell r="D5">
            <v>115632.253</v>
          </cell>
          <cell r="E5">
            <v>9.3563774114130602</v>
          </cell>
          <cell r="F5">
            <v>5.9867544768309058</v>
          </cell>
          <cell r="G5">
            <v>62594.862399999984</v>
          </cell>
          <cell r="I5" t="e">
            <v>#REF!</v>
          </cell>
          <cell r="J5" t="e">
            <v>#REF!</v>
          </cell>
          <cell r="L5">
            <v>11.222663404191104</v>
          </cell>
        </row>
        <row r="6">
          <cell r="A6" t="str">
            <v>PANELCO I</v>
          </cell>
          <cell r="C6">
            <v>560600</v>
          </cell>
          <cell r="D6">
            <v>63456.197</v>
          </cell>
          <cell r="E6">
            <v>8.834440551172646</v>
          </cell>
          <cell r="F6">
            <v>2.9891068997565968</v>
          </cell>
          <cell r="G6">
            <v>16160.77919999999</v>
          </cell>
          <cell r="I6" t="e">
            <v>#REF!</v>
          </cell>
          <cell r="J6" t="e">
            <v>#REF!</v>
          </cell>
          <cell r="L6">
            <v>13.738421713325183</v>
          </cell>
        </row>
        <row r="7">
          <cell r="A7" t="str">
            <v>PANELCO III</v>
          </cell>
          <cell r="C7">
            <v>1820458</v>
          </cell>
          <cell r="D7">
            <v>193140.09299999999</v>
          </cell>
          <cell r="E7">
            <v>9.4255831180530709</v>
          </cell>
          <cell r="F7">
            <v>8.1177634664365517</v>
          </cell>
          <cell r="G7">
            <v>146571.098</v>
          </cell>
          <cell r="I7" t="e">
            <v>#REF!</v>
          </cell>
          <cell r="J7" t="e">
            <v>#REF!</v>
          </cell>
          <cell r="L7">
            <v>15.525331376012582</v>
          </cell>
        </row>
        <row r="9">
          <cell r="C9">
            <v>8359522</v>
          </cell>
          <cell r="D9">
            <v>902848.49600000004</v>
          </cell>
          <cell r="G9">
            <v>472870.39119999995</v>
          </cell>
          <cell r="H9">
            <v>0</v>
          </cell>
          <cell r="I9" t="e">
            <v>#REF!</v>
          </cell>
          <cell r="J9" t="e">
            <v>#REF!</v>
          </cell>
          <cell r="K9">
            <v>0</v>
          </cell>
        </row>
        <row r="11">
          <cell r="A11" t="str">
            <v>ABRECO</v>
          </cell>
          <cell r="C11">
            <v>277536</v>
          </cell>
          <cell r="D11">
            <v>29142.255000000001</v>
          </cell>
          <cell r="E11">
            <v>9.523490889775001</v>
          </cell>
          <cell r="F11">
            <v>-18.46994463204415</v>
          </cell>
          <cell r="H11">
            <v>-52075.851599999995</v>
          </cell>
          <cell r="I11" t="e">
            <v>#REF!</v>
          </cell>
          <cell r="K11" t="e">
            <v>#REF!</v>
          </cell>
          <cell r="L11">
            <v>13.750084904014434</v>
          </cell>
        </row>
        <row r="12">
          <cell r="A12" t="str">
            <v>BENECO</v>
          </cell>
          <cell r="C12">
            <v>2082526</v>
          </cell>
          <cell r="D12">
            <v>266154.69900000002</v>
          </cell>
          <cell r="E12">
            <v>7.8244945808753119</v>
          </cell>
          <cell r="F12">
            <v>0.37935822351239962</v>
          </cell>
          <cell r="G12">
            <v>7712.4835000000894</v>
          </cell>
          <cell r="I12" t="e">
            <v>#REF!</v>
          </cell>
          <cell r="K12" t="e">
            <v>#REF!</v>
          </cell>
          <cell r="L12">
            <v>9.114928982500313</v>
          </cell>
        </row>
        <row r="13">
          <cell r="A13" t="str">
            <v>IFELCO</v>
          </cell>
          <cell r="C13">
            <v>131399</v>
          </cell>
          <cell r="D13">
            <v>11986.124</v>
          </cell>
          <cell r="E13">
            <v>10.962593078463064</v>
          </cell>
          <cell r="F13">
            <v>3.8025211761230726</v>
          </cell>
          <cell r="G13">
            <v>4763</v>
          </cell>
          <cell r="I13" t="e">
            <v>#REF!</v>
          </cell>
          <cell r="J13" t="e">
            <v>#REF!</v>
          </cell>
          <cell r="L13">
            <v>14.8762998307059</v>
          </cell>
        </row>
        <row r="14">
          <cell r="A14" t="str">
            <v>KAELCO</v>
          </cell>
          <cell r="C14">
            <v>210734</v>
          </cell>
          <cell r="D14">
            <v>18265.28</v>
          </cell>
          <cell r="E14">
            <v>11.537408679199006</v>
          </cell>
          <cell r="F14">
            <v>11.356186983456423</v>
          </cell>
          <cell r="G14">
            <v>23902.310499999992</v>
          </cell>
          <cell r="I14" t="e">
            <v>#REF!</v>
          </cell>
          <cell r="J14" t="e">
            <v>#REF!</v>
          </cell>
          <cell r="L14">
            <v>13.612189792021335</v>
          </cell>
        </row>
        <row r="15">
          <cell r="A15" t="str">
            <v>MOPRECO</v>
          </cell>
          <cell r="C15">
            <v>138699</v>
          </cell>
          <cell r="D15">
            <v>13333.749</v>
          </cell>
          <cell r="E15">
            <v>10.402100714510226</v>
          </cell>
          <cell r="F15">
            <v>4.0525848229035741</v>
          </cell>
          <cell r="G15">
            <v>5622.4952000000048</v>
          </cell>
          <cell r="I15" t="e">
            <v>#REF!</v>
          </cell>
          <cell r="J15" t="e">
            <v>#REF!</v>
          </cell>
          <cell r="L15">
            <v>11.122818551668891</v>
          </cell>
        </row>
        <row r="17">
          <cell r="C17">
            <v>2840894</v>
          </cell>
          <cell r="D17">
            <v>338882.10700000002</v>
          </cell>
          <cell r="G17">
            <v>42000.289200000087</v>
          </cell>
          <cell r="H17">
            <v>-52075.851599999995</v>
          </cell>
          <cell r="I17" t="e">
            <v>#REF!</v>
          </cell>
          <cell r="J17" t="e">
            <v>#REF!</v>
          </cell>
          <cell r="K17" t="e">
            <v>#REF!</v>
          </cell>
        </row>
        <row r="19">
          <cell r="A19" t="str">
            <v>BATANELCO</v>
          </cell>
          <cell r="C19">
            <v>47655</v>
          </cell>
          <cell r="D19">
            <v>4534.4350000000004</v>
          </cell>
          <cell r="E19">
            <v>10.509578370844437</v>
          </cell>
          <cell r="F19">
            <v>7</v>
          </cell>
          <cell r="G19">
            <v>3423</v>
          </cell>
          <cell r="I19" t="e">
            <v>#REF!</v>
          </cell>
          <cell r="J19" t="e">
            <v>#REF!</v>
          </cell>
          <cell r="L19">
            <v>6.0906130719054037</v>
          </cell>
        </row>
        <row r="20">
          <cell r="A20" t="str">
            <v>CAGELCO I</v>
          </cell>
          <cell r="C20">
            <v>1418672</v>
          </cell>
          <cell r="D20">
            <v>136424.78099999999</v>
          </cell>
          <cell r="E20">
            <v>10.398931848019606</v>
          </cell>
          <cell r="F20">
            <v>6</v>
          </cell>
          <cell r="G20">
            <v>82509</v>
          </cell>
          <cell r="I20" t="e">
            <v>#REF!</v>
          </cell>
          <cell r="K20" t="e">
            <v>#REF!</v>
          </cell>
          <cell r="L20">
            <v>12.111936932961488</v>
          </cell>
        </row>
        <row r="21">
          <cell r="A21" t="str">
            <v>CAGELCO II</v>
          </cell>
          <cell r="C21">
            <v>839738</v>
          </cell>
          <cell r="D21">
            <v>80895.044999999998</v>
          </cell>
          <cell r="E21">
            <v>10.380586351117056</v>
          </cell>
          <cell r="F21">
            <v>4</v>
          </cell>
          <cell r="G21">
            <v>33459.601459200028</v>
          </cell>
          <cell r="I21" t="e">
            <v>#REF!</v>
          </cell>
          <cell r="J21" t="e">
            <v>#REF!</v>
          </cell>
          <cell r="L21">
            <v>12.561853605938115</v>
          </cell>
        </row>
        <row r="22">
          <cell r="A22" t="str">
            <v>ISELCO I</v>
          </cell>
          <cell r="C22">
            <v>2315215</v>
          </cell>
          <cell r="D22">
            <v>215833.55300000001</v>
          </cell>
          <cell r="E22">
            <v>10.726853947495364</v>
          </cell>
          <cell r="F22">
            <v>12</v>
          </cell>
          <cell r="G22">
            <v>251665.51429209998</v>
          </cell>
          <cell r="I22" t="e">
            <v>#REF!</v>
          </cell>
          <cell r="K22" t="e">
            <v>#REF!</v>
          </cell>
          <cell r="L22">
            <v>13.948592206207422</v>
          </cell>
        </row>
        <row r="23">
          <cell r="A23" t="str">
            <v>ISELCO II</v>
          </cell>
          <cell r="C23">
            <v>979568</v>
          </cell>
          <cell r="D23">
            <v>110618.826</v>
          </cell>
          <cell r="E23">
            <v>8.8553461957732225</v>
          </cell>
          <cell r="F23">
            <v>6</v>
          </cell>
          <cell r="G23">
            <v>65080</v>
          </cell>
          <cell r="I23" t="e">
            <v>#REF!</v>
          </cell>
          <cell r="K23" t="e">
            <v>#REF!</v>
          </cell>
          <cell r="L23">
            <v>16.082862609883993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H24">
            <v>0</v>
          </cell>
          <cell r="I24" t="e">
            <v>#REF!</v>
          </cell>
          <cell r="J24" t="e">
            <v>#REF!</v>
          </cell>
          <cell r="L24">
            <v>0</v>
          </cell>
        </row>
        <row r="25">
          <cell r="A25" t="str">
            <v>QUIRELCO</v>
          </cell>
          <cell r="C25">
            <v>208330</v>
          </cell>
          <cell r="D25">
            <v>20965.967980000001</v>
          </cell>
          <cell r="E25">
            <v>9.9365791361854399</v>
          </cell>
          <cell r="F25">
            <v>5</v>
          </cell>
          <cell r="G25">
            <v>10771</v>
          </cell>
          <cell r="I25" t="e">
            <v>#REF!</v>
          </cell>
          <cell r="K25" t="e">
            <v>#REF!</v>
          </cell>
          <cell r="L25">
            <v>16.657523953890639</v>
          </cell>
        </row>
        <row r="27">
          <cell r="C27">
            <v>5809178</v>
          </cell>
          <cell r="D27">
            <v>569272.60797999997</v>
          </cell>
          <cell r="G27">
            <v>446908.11575130001</v>
          </cell>
          <cell r="H27">
            <v>0</v>
          </cell>
          <cell r="I27" t="e">
            <v>#REF!</v>
          </cell>
          <cell r="J27" t="e">
            <v>#REF!</v>
          </cell>
          <cell r="K27" t="e">
            <v>#REF!</v>
          </cell>
        </row>
        <row r="29">
          <cell r="A29" t="str">
            <v>AURELCO</v>
          </cell>
          <cell r="C29">
            <v>271784</v>
          </cell>
          <cell r="D29">
            <v>24380.202000000001</v>
          </cell>
          <cell r="E29">
            <v>11.147733722632815</v>
          </cell>
          <cell r="F29">
            <v>10.172841211730486</v>
          </cell>
          <cell r="G29">
            <v>26509</v>
          </cell>
          <cell r="I29" t="e">
            <v>#REF!</v>
          </cell>
          <cell r="J29" t="e">
            <v>#REF!</v>
          </cell>
          <cell r="L29">
            <v>10.615665923511679</v>
          </cell>
        </row>
        <row r="30">
          <cell r="A30" t="str">
            <v>NEECO I</v>
          </cell>
          <cell r="C30">
            <v>819866</v>
          </cell>
          <cell r="D30">
            <v>95358.334000000003</v>
          </cell>
          <cell r="E30">
            <v>8.5977382952181181</v>
          </cell>
          <cell r="F30">
            <v>13.893478674498287</v>
          </cell>
          <cell r="G30">
            <v>114800.17079999996</v>
          </cell>
          <cell r="I30" t="e">
            <v>#REF!</v>
          </cell>
          <cell r="J30" t="e">
            <v>#REF!</v>
          </cell>
          <cell r="L30">
            <v>12.44901048919486</v>
          </cell>
        </row>
        <row r="31">
          <cell r="A31" t="str">
            <v>NEECO II - Area I</v>
          </cell>
          <cell r="C31">
            <v>987329</v>
          </cell>
          <cell r="D31">
            <v>102458.16899999999</v>
          </cell>
          <cell r="E31">
            <v>9.6364107385131987</v>
          </cell>
          <cell r="F31">
            <v>4.3107382421303049</v>
          </cell>
          <cell r="G31">
            <v>42601</v>
          </cell>
          <cell r="I31" t="e">
            <v>#REF!</v>
          </cell>
          <cell r="J31" t="e">
            <v>#REF!</v>
          </cell>
          <cell r="L31">
            <v>11.447164812433583</v>
          </cell>
        </row>
        <row r="32">
          <cell r="A32" t="str">
            <v>NEECO II - Area II</v>
          </cell>
          <cell r="C32">
            <v>1081967</v>
          </cell>
          <cell r="D32">
            <v>116808.852</v>
          </cell>
          <cell r="E32">
            <v>9.2627140963597512</v>
          </cell>
          <cell r="F32">
            <v>5.8878856104743402</v>
          </cell>
          <cell r="G32">
            <v>62162</v>
          </cell>
          <cell r="I32" t="e">
            <v>#REF!</v>
          </cell>
          <cell r="J32" t="e">
            <v>#REF!</v>
          </cell>
          <cell r="L32">
            <v>9.6009195401660339</v>
          </cell>
        </row>
        <row r="33">
          <cell r="A33" t="str">
            <v>PELCO I</v>
          </cell>
          <cell r="C33">
            <v>1143664</v>
          </cell>
          <cell r="D33">
            <v>137277.80900000001</v>
          </cell>
          <cell r="E33">
            <v>8.3310187446246307</v>
          </cell>
          <cell r="F33">
            <v>14.745629571080762</v>
          </cell>
          <cell r="G33">
            <v>151111</v>
          </cell>
          <cell r="I33" t="e">
            <v>#REF!</v>
          </cell>
          <cell r="J33" t="e">
            <v>#REF!</v>
          </cell>
          <cell r="L33">
            <v>7.7879399102019535</v>
          </cell>
        </row>
        <row r="34">
          <cell r="A34" t="str">
            <v>PELCO II</v>
          </cell>
          <cell r="C34">
            <v>2445388</v>
          </cell>
          <cell r="D34">
            <v>256331.394</v>
          </cell>
          <cell r="E34">
            <v>9.5399473386392923</v>
          </cell>
          <cell r="F34">
            <v>4.6337645790501751</v>
          </cell>
          <cell r="G34">
            <v>111100.16669999994</v>
          </cell>
          <cell r="I34" t="e">
            <v>#REF!</v>
          </cell>
          <cell r="K34" t="e">
            <v>#REF!</v>
          </cell>
          <cell r="L34">
            <v>13.443215294834483</v>
          </cell>
        </row>
        <row r="35">
          <cell r="A35" t="str">
            <v>PELCO III</v>
          </cell>
          <cell r="C35">
            <v>968407</v>
          </cell>
          <cell r="D35">
            <v>101443.443</v>
          </cell>
          <cell r="F35">
            <v>-3.070978420725945</v>
          </cell>
          <cell r="H35">
            <v>-27459</v>
          </cell>
          <cell r="I35" t="e">
            <v>#REF!</v>
          </cell>
          <cell r="K35" t="e">
            <v>#REF!</v>
          </cell>
          <cell r="L35">
            <v>16.728710368716786</v>
          </cell>
        </row>
        <row r="36">
          <cell r="A36" t="str">
            <v>PENELCO</v>
          </cell>
          <cell r="C36">
            <v>2398959</v>
          </cell>
          <cell r="D36">
            <v>281296.90600000002</v>
          </cell>
          <cell r="E36">
            <v>8.5282096917198231</v>
          </cell>
          <cell r="F36">
            <v>5.7303163962654109</v>
          </cell>
          <cell r="G36">
            <v>122966</v>
          </cell>
          <cell r="I36" t="e">
            <v>#REF!</v>
          </cell>
          <cell r="J36" t="e">
            <v>#REF!</v>
          </cell>
          <cell r="L36">
            <v>7.8472037286711958</v>
          </cell>
        </row>
        <row r="37">
          <cell r="A37" t="str">
            <v>PRESCO</v>
          </cell>
          <cell r="C37">
            <v>234759</v>
          </cell>
          <cell r="D37">
            <v>25530.623</v>
          </cell>
          <cell r="E37">
            <v>9.1951927690914559</v>
          </cell>
          <cell r="F37">
            <v>6.1426817918178509</v>
          </cell>
          <cell r="G37">
            <v>13662</v>
          </cell>
          <cell r="I37" t="e">
            <v>#REF!</v>
          </cell>
          <cell r="J37" t="e">
            <v>#REF!</v>
          </cell>
          <cell r="L37">
            <v>9.2797836299239886</v>
          </cell>
        </row>
        <row r="38">
          <cell r="A38" t="str">
            <v>SAJELCO</v>
          </cell>
          <cell r="C38">
            <v>450038</v>
          </cell>
          <cell r="D38">
            <v>52152.856</v>
          </cell>
          <cell r="E38">
            <v>8.6292110253751009</v>
          </cell>
          <cell r="F38">
            <v>4.2835847146527914</v>
          </cell>
          <cell r="G38">
            <v>20116.282799999986</v>
          </cell>
          <cell r="I38" t="e">
            <v>#REF!</v>
          </cell>
          <cell r="J38" t="e">
            <v>#REF!</v>
          </cell>
          <cell r="L38">
            <v>10.183387213174123</v>
          </cell>
        </row>
        <row r="39">
          <cell r="A39" t="str">
            <v>TARELCO I</v>
          </cell>
          <cell r="C39">
            <v>1140486</v>
          </cell>
          <cell r="D39">
            <v>138244.677</v>
          </cell>
          <cell r="E39">
            <v>8.2497642929137882</v>
          </cell>
          <cell r="F39">
            <v>10.355237903169725</v>
          </cell>
          <cell r="G39">
            <v>119125</v>
          </cell>
          <cell r="I39" t="e">
            <v>#REF!</v>
          </cell>
          <cell r="J39" t="e">
            <v>#REF!</v>
          </cell>
          <cell r="L39">
            <v>8.4013798695651722</v>
          </cell>
        </row>
        <row r="40">
          <cell r="A40" t="str">
            <v>TARELCO II</v>
          </cell>
          <cell r="C40">
            <v>1224404</v>
          </cell>
          <cell r="D40">
            <v>148850.02299999999</v>
          </cell>
          <cell r="E40">
            <v>8.2257562029399232</v>
          </cell>
          <cell r="F40">
            <v>5.1216794030116075</v>
          </cell>
          <cell r="G40">
            <v>61077</v>
          </cell>
          <cell r="I40" t="e">
            <v>#REF!</v>
          </cell>
          <cell r="J40" t="e">
            <v>#REF!</v>
          </cell>
          <cell r="L40">
            <v>7.8681324262670191</v>
          </cell>
        </row>
        <row r="41">
          <cell r="A41" t="str">
            <v>ZAMECO I</v>
          </cell>
          <cell r="C41">
            <v>554679</v>
          </cell>
          <cell r="D41">
            <v>62488.231</v>
          </cell>
          <cell r="E41">
            <v>8.8765354871383693</v>
          </cell>
          <cell r="F41">
            <v>10.815909328617204</v>
          </cell>
          <cell r="G41">
            <v>56876</v>
          </cell>
          <cell r="I41" t="e">
            <v>#REF!</v>
          </cell>
          <cell r="J41" t="e">
            <v>#REF!</v>
          </cell>
          <cell r="L41">
            <v>12.214615796085402</v>
          </cell>
        </row>
        <row r="42">
          <cell r="A42" t="str">
            <v>ZAMECO II</v>
          </cell>
          <cell r="C42">
            <v>715094</v>
          </cell>
          <cell r="D42">
            <v>82401.623000000007</v>
          </cell>
          <cell r="E42">
            <v>8.6781543125673615</v>
          </cell>
          <cell r="F42">
            <v>4.5919797776615967</v>
          </cell>
          <cell r="G42">
            <v>35227.535200000042</v>
          </cell>
          <cell r="I42" t="e">
            <v>#REF!</v>
          </cell>
          <cell r="J42" t="e">
            <v>#REF!</v>
          </cell>
          <cell r="L42">
            <v>12.412164630764373</v>
          </cell>
        </row>
        <row r="44">
          <cell r="C44">
            <v>14436824</v>
          </cell>
          <cell r="D44">
            <v>1625023.1419999995</v>
          </cell>
          <cell r="G44">
            <v>937333.15549999988</v>
          </cell>
          <cell r="H44">
            <v>-27459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A46" t="str">
            <v>BATELEC I</v>
          </cell>
          <cell r="C46">
            <v>1805160</v>
          </cell>
          <cell r="D46">
            <v>197069.16099999999</v>
          </cell>
          <cell r="E46">
            <v>9.1600329084467962</v>
          </cell>
          <cell r="F46">
            <v>13.147154069803435</v>
          </cell>
          <cell r="G46">
            <v>233601</v>
          </cell>
          <cell r="I46" t="e">
            <v>#REF!</v>
          </cell>
          <cell r="J46" t="e">
            <v>#REF!</v>
          </cell>
          <cell r="L46">
            <v>11.64</v>
          </cell>
        </row>
        <row r="47">
          <cell r="A47" t="str">
            <v>BATELEC II</v>
          </cell>
          <cell r="C47">
            <v>4501959</v>
          </cell>
          <cell r="D47">
            <v>511126.80499999999</v>
          </cell>
          <cell r="E47">
            <v>8.8079102014616506</v>
          </cell>
          <cell r="F47">
            <v>0.87244737037024311</v>
          </cell>
          <cell r="G47">
            <v>35572</v>
          </cell>
          <cell r="I47" t="e">
            <v>#REF!</v>
          </cell>
          <cell r="J47" t="e">
            <v>#REF!</v>
          </cell>
          <cell r="L47">
            <v>10.69</v>
          </cell>
        </row>
        <row r="48">
          <cell r="A48" t="str">
            <v>BISELCO</v>
          </cell>
          <cell r="C48">
            <v>88239</v>
          </cell>
          <cell r="D48">
            <v>8099.2250000000004</v>
          </cell>
          <cell r="E48">
            <v>10.894746102250524</v>
          </cell>
          <cell r="F48">
            <v>-1.1481453037401121</v>
          </cell>
          <cell r="H48">
            <v>-897</v>
          </cell>
          <cell r="I48" t="e">
            <v>#REF!</v>
          </cell>
          <cell r="J48" t="e">
            <v>#REF!</v>
          </cell>
          <cell r="L48">
            <v>12.456475997678353</v>
          </cell>
        </row>
        <row r="49">
          <cell r="A49" t="str">
            <v>FLECO</v>
          </cell>
          <cell r="C49">
            <v>600054</v>
          </cell>
          <cell r="D49">
            <v>59850.014999999999</v>
          </cell>
          <cell r="E49">
            <v>10.02596239950817</v>
          </cell>
          <cell r="F49">
            <v>6.2535764507528375</v>
          </cell>
          <cell r="G49">
            <v>34643</v>
          </cell>
          <cell r="I49" t="e">
            <v>#REF!</v>
          </cell>
          <cell r="J49" t="e">
            <v>#REF!</v>
          </cell>
          <cell r="L49">
            <v>12.425192513448884</v>
          </cell>
        </row>
        <row r="50">
          <cell r="A50" t="str">
            <v>LUBELCO</v>
          </cell>
          <cell r="C50">
            <v>26919</v>
          </cell>
          <cell r="D50">
            <v>2259.2939999999999</v>
          </cell>
          <cell r="E50">
            <v>11.914783998895231</v>
          </cell>
          <cell r="F50">
            <v>2.4250628505124734</v>
          </cell>
          <cell r="G50">
            <v>627</v>
          </cell>
          <cell r="I50" t="e">
            <v>#REF!</v>
          </cell>
          <cell r="J50" t="e">
            <v>#REF!</v>
          </cell>
          <cell r="L50">
            <v>11.416109390983582</v>
          </cell>
        </row>
        <row r="51">
          <cell r="A51" t="str">
            <v>MARELCO</v>
          </cell>
          <cell r="C51">
            <v>272479</v>
          </cell>
          <cell r="D51">
            <v>26320.981</v>
          </cell>
          <cell r="E51">
            <v>10.352159746629505</v>
          </cell>
          <cell r="F51">
            <v>2.033814534895694</v>
          </cell>
          <cell r="G51">
            <v>4938</v>
          </cell>
          <cell r="I51" t="e">
            <v>#REF!</v>
          </cell>
          <cell r="K51" t="e">
            <v>#REF!</v>
          </cell>
          <cell r="L51">
            <v>9.2660616736576618</v>
          </cell>
        </row>
        <row r="52">
          <cell r="A52" t="str">
            <v>OMECO</v>
          </cell>
          <cell r="C52">
            <v>562851</v>
          </cell>
          <cell r="D52">
            <v>51980.110999999997</v>
          </cell>
          <cell r="E52">
            <v>10.828199270293979</v>
          </cell>
          <cell r="F52">
            <v>1.9255407039628341</v>
          </cell>
          <cell r="G52">
            <v>9649</v>
          </cell>
          <cell r="I52" t="e">
            <v>#REF!</v>
          </cell>
          <cell r="K52" t="e">
            <v>#REF!</v>
          </cell>
          <cell r="L52">
            <v>14.58</v>
          </cell>
        </row>
        <row r="53">
          <cell r="A53" t="str">
            <v>ORMECO</v>
          </cell>
          <cell r="C53">
            <v>1447310</v>
          </cell>
          <cell r="D53">
            <v>136324.565</v>
          </cell>
          <cell r="E53">
            <v>10.616648584207843</v>
          </cell>
          <cell r="F53">
            <v>3.2414501595865648</v>
          </cell>
          <cell r="G53">
            <v>41334</v>
          </cell>
          <cell r="I53" t="e">
            <v>#REF!</v>
          </cell>
          <cell r="J53" t="e">
            <v>#REF!</v>
          </cell>
          <cell r="L53">
            <v>11.402001813572525</v>
          </cell>
        </row>
        <row r="54">
          <cell r="A54" t="str">
            <v>PALECO</v>
          </cell>
          <cell r="C54">
            <v>1381682</v>
          </cell>
          <cell r="D54">
            <v>142394.174</v>
          </cell>
          <cell r="E54">
            <v>9.7032200207854018</v>
          </cell>
          <cell r="F54">
            <v>3.4202373461478341</v>
          </cell>
          <cell r="G54">
            <v>42669</v>
          </cell>
          <cell r="I54" t="e">
            <v>#REF!</v>
          </cell>
          <cell r="J54" t="e">
            <v>#REF!</v>
          </cell>
          <cell r="L54">
            <v>10.31</v>
          </cell>
        </row>
        <row r="55">
          <cell r="A55" t="str">
            <v>QUEZELCO I</v>
          </cell>
          <cell r="C55">
            <v>886923</v>
          </cell>
          <cell r="D55">
            <v>88018</v>
          </cell>
          <cell r="E55">
            <v>10.076609329909791</v>
          </cell>
          <cell r="F55">
            <v>3.3068364057370867</v>
          </cell>
          <cell r="G55">
            <v>29642.942599999951</v>
          </cell>
          <cell r="I55" t="e">
            <v>#REF!</v>
          </cell>
          <cell r="K55" t="e">
            <v>#REF!</v>
          </cell>
          <cell r="L55">
            <v>17.504549287895117</v>
          </cell>
        </row>
        <row r="56">
          <cell r="A56" t="str">
            <v xml:space="preserve">QUEZELCO II </v>
          </cell>
          <cell r="C56">
            <v>215447</v>
          </cell>
          <cell r="D56">
            <v>18492.972000000002</v>
          </cell>
          <cell r="E56">
            <v>11.650209603951165</v>
          </cell>
          <cell r="F56">
            <v>6.7558363059349436</v>
          </cell>
          <cell r="G56">
            <v>13390</v>
          </cell>
          <cell r="I56" t="e">
            <v>#REF!</v>
          </cell>
          <cell r="K56" t="e">
            <v>#REF!</v>
          </cell>
          <cell r="L56">
            <v>14.262679795698933</v>
          </cell>
        </row>
        <row r="57">
          <cell r="A57" t="str">
            <v>ROMELCO</v>
          </cell>
          <cell r="C57">
            <v>99825</v>
          </cell>
          <cell r="D57">
            <v>9419.9439999999995</v>
          </cell>
          <cell r="E57">
            <v>10.597196756159061</v>
          </cell>
          <cell r="F57">
            <v>6.6319895968790634</v>
          </cell>
          <cell r="G57">
            <v>7089</v>
          </cell>
          <cell r="I57" t="e">
            <v>#REF!</v>
          </cell>
          <cell r="J57" t="e">
            <v>#REF!</v>
          </cell>
          <cell r="L57">
            <v>10.963558738445066</v>
          </cell>
        </row>
        <row r="58">
          <cell r="A58" t="str">
            <v>TIELCO</v>
          </cell>
          <cell r="C58">
            <v>161796</v>
          </cell>
          <cell r="D58">
            <v>17712.688999999998</v>
          </cell>
          <cell r="E58">
            <v>9.1344685157629097</v>
          </cell>
          <cell r="F58">
            <v>2.6305040935886415</v>
          </cell>
          <cell r="G58">
            <v>4315</v>
          </cell>
          <cell r="I58" t="e">
            <v>#REF!</v>
          </cell>
          <cell r="J58" t="e">
            <v>#REF!</v>
          </cell>
          <cell r="L58">
            <v>8.9585162094283994</v>
          </cell>
        </row>
        <row r="60">
          <cell r="C60">
            <v>12050644</v>
          </cell>
          <cell r="D60">
            <v>1269067.9360000002</v>
          </cell>
          <cell r="G60">
            <v>457469.94259999995</v>
          </cell>
          <cell r="H60">
            <v>-897</v>
          </cell>
          <cell r="I60" t="e">
            <v>#REF!</v>
          </cell>
          <cell r="J60" t="e">
            <v>#REF!</v>
          </cell>
          <cell r="K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 t="e">
            <v>#DIV/0!</v>
          </cell>
          <cell r="F62">
            <v>0</v>
          </cell>
          <cell r="H62">
            <v>0</v>
          </cell>
          <cell r="I62" t="e">
            <v>#REF!</v>
          </cell>
          <cell r="J62" t="e">
            <v>#REF!</v>
          </cell>
          <cell r="L62">
            <v>0</v>
          </cell>
        </row>
        <row r="63">
          <cell r="A63" t="str">
            <v>CANORECO</v>
          </cell>
          <cell r="C63">
            <v>848767</v>
          </cell>
          <cell r="D63">
            <v>90501.001000000004</v>
          </cell>
          <cell r="E63">
            <v>9.3785371501029022</v>
          </cell>
          <cell r="F63">
            <v>4.8107591827370282</v>
          </cell>
          <cell r="G63">
            <v>38582</v>
          </cell>
          <cell r="I63" t="e">
            <v>#REF!</v>
          </cell>
          <cell r="J63" t="e">
            <v>#REF!</v>
          </cell>
          <cell r="L63">
            <v>10.612907868913508</v>
          </cell>
        </row>
        <row r="64">
          <cell r="A64" t="str">
            <v>CASURECO I</v>
          </cell>
          <cell r="C64">
            <v>394996</v>
          </cell>
          <cell r="D64">
            <v>35456.266000000003</v>
          </cell>
          <cell r="E64">
            <v>11.140372198245579</v>
          </cell>
          <cell r="F64">
            <v>0.10244317303231792</v>
          </cell>
          <cell r="G64">
            <v>371</v>
          </cell>
          <cell r="I64" t="e">
            <v>#REF!</v>
          </cell>
          <cell r="K64" t="e">
            <v>#REF!</v>
          </cell>
          <cell r="L64">
            <v>15.157647901014709</v>
          </cell>
        </row>
        <row r="65">
          <cell r="A65" t="str">
            <v>CASURECO II</v>
          </cell>
          <cell r="C65">
            <v>1567541</v>
          </cell>
          <cell r="D65">
            <v>168992.93700000001</v>
          </cell>
          <cell r="E65">
            <v>9.2757781942093818</v>
          </cell>
          <cell r="F65">
            <v>6.5851660739834452</v>
          </cell>
          <cell r="G65">
            <v>99727.500100000063</v>
          </cell>
          <cell r="I65" t="e">
            <v>#REF!</v>
          </cell>
          <cell r="J65" t="e">
            <v>#REF!</v>
          </cell>
          <cell r="L65">
            <v>14.745293668997331</v>
          </cell>
        </row>
        <row r="66">
          <cell r="A66" t="str">
            <v>CASURECO III</v>
          </cell>
          <cell r="C66">
            <v>571186</v>
          </cell>
          <cell r="D66">
            <v>49798.373</v>
          </cell>
          <cell r="E66">
            <v>11.469973125427209</v>
          </cell>
          <cell r="F66">
            <v>4.5696987750534381</v>
          </cell>
          <cell r="G66">
            <v>22704</v>
          </cell>
          <cell r="I66" t="e">
            <v>#REF!</v>
          </cell>
          <cell r="K66" t="e">
            <v>#REF!</v>
          </cell>
          <cell r="L66">
            <v>18.766505084636197</v>
          </cell>
        </row>
        <row r="67">
          <cell r="A67" t="str">
            <v>CASURECO IV</v>
          </cell>
          <cell r="C67">
            <v>322881</v>
          </cell>
          <cell r="D67">
            <v>27261.513999999999</v>
          </cell>
          <cell r="E67">
            <v>11.843839634145045</v>
          </cell>
          <cell r="F67">
            <v>4.6499957638440836</v>
          </cell>
          <cell r="G67">
            <v>14270</v>
          </cell>
          <cell r="I67" t="e">
            <v>#REF!</v>
          </cell>
          <cell r="K67" t="e">
            <v>#REF!</v>
          </cell>
          <cell r="L67">
            <v>13.028324069663363</v>
          </cell>
        </row>
        <row r="68">
          <cell r="A68" t="str">
            <v>FICELCO</v>
          </cell>
          <cell r="C68">
            <v>270949</v>
          </cell>
          <cell r="D68">
            <v>26179.307000000001</v>
          </cell>
          <cell r="E68">
            <v>10.349739204326532</v>
          </cell>
          <cell r="F68">
            <v>-1.9100341580194868</v>
          </cell>
          <cell r="H68">
            <v>-5018.0596999999834</v>
          </cell>
          <cell r="I68" t="e">
            <v>#REF!</v>
          </cell>
          <cell r="J68" t="e">
            <v>#REF!</v>
          </cell>
          <cell r="L68">
            <v>14.812875320796785</v>
          </cell>
        </row>
        <row r="69">
          <cell r="A69" t="str">
            <v>MASELCO</v>
          </cell>
          <cell r="C69">
            <v>399760</v>
          </cell>
          <cell r="D69">
            <v>47165.063000000002</v>
          </cell>
          <cell r="E69">
            <v>8.475765207819185</v>
          </cell>
          <cell r="F69">
            <v>2.9390039171796305</v>
          </cell>
          <cell r="G69">
            <v>10504</v>
          </cell>
          <cell r="I69" t="e">
            <v>#REF!</v>
          </cell>
          <cell r="K69" t="e">
            <v>#REF!</v>
          </cell>
          <cell r="L69">
            <v>20.228741118308797</v>
          </cell>
        </row>
        <row r="70">
          <cell r="A70" t="str">
            <v>SORECO I</v>
          </cell>
          <cell r="C70">
            <v>313744</v>
          </cell>
          <cell r="D70">
            <v>26564.445</v>
          </cell>
          <cell r="E70">
            <v>11.810674004294086</v>
          </cell>
          <cell r="F70">
            <v>6.9650006903216903</v>
          </cell>
          <cell r="G70">
            <v>20179</v>
          </cell>
          <cell r="I70" t="e">
            <v>#REF!</v>
          </cell>
          <cell r="K70" t="e">
            <v>#REF!</v>
          </cell>
          <cell r="L70">
            <v>12.999739836568548</v>
          </cell>
        </row>
        <row r="71">
          <cell r="A71" t="str">
            <v>SORECO II</v>
          </cell>
          <cell r="C71">
            <v>492624</v>
          </cell>
          <cell r="D71">
            <v>46338.605000000003</v>
          </cell>
          <cell r="E71">
            <v>10.630963103010977</v>
          </cell>
          <cell r="F71">
            <v>3.9921834882939691</v>
          </cell>
          <cell r="G71">
            <v>19637.282400000026</v>
          </cell>
          <cell r="I71" t="e">
            <v>#REF!</v>
          </cell>
          <cell r="K71" t="e">
            <v>#REF!</v>
          </cell>
          <cell r="L71">
            <v>15.887757104181985</v>
          </cell>
        </row>
        <row r="72">
          <cell r="A72" t="str">
            <v>TISELCO</v>
          </cell>
          <cell r="C72">
            <v>45426</v>
          </cell>
          <cell r="D72">
            <v>3901.7289999999998</v>
          </cell>
          <cell r="E72">
            <v>11.642530785710644</v>
          </cell>
          <cell r="F72">
            <v>26.385104317074166</v>
          </cell>
          <cell r="G72">
            <v>11728.6014</v>
          </cell>
          <cell r="I72" t="e">
            <v>#REF!</v>
          </cell>
          <cell r="J72" t="e">
            <v>#REF!</v>
          </cell>
          <cell r="L72">
            <v>17.18098551205383</v>
          </cell>
        </row>
        <row r="74">
          <cell r="C74">
            <v>5227874</v>
          </cell>
          <cell r="D74">
            <v>522159.24000000005</v>
          </cell>
          <cell r="G74">
            <v>237703.38390000007</v>
          </cell>
          <cell r="H74">
            <v>-5018.0596999999834</v>
          </cell>
          <cell r="I74" t="e">
            <v>#REF!</v>
          </cell>
          <cell r="J74" t="e">
            <v>#REF!</v>
          </cell>
          <cell r="K74" t="e">
            <v>#REF!</v>
          </cell>
        </row>
        <row r="76">
          <cell r="A76" t="str">
            <v>AKELCO</v>
          </cell>
          <cell r="C76">
            <v>1626536</v>
          </cell>
          <cell r="D76">
            <v>163169.39499999999</v>
          </cell>
          <cell r="E76">
            <v>9.9683889861821218</v>
          </cell>
          <cell r="F76">
            <v>4.3385439282095817</v>
          </cell>
          <cell r="G76">
            <v>68343</v>
          </cell>
          <cell r="I76" t="e">
            <v>#REF!</v>
          </cell>
          <cell r="J76" t="e">
            <v>#REF!</v>
          </cell>
          <cell r="L76">
            <v>10.761035088106844</v>
          </cell>
        </row>
        <row r="77">
          <cell r="A77" t="str">
            <v>ANTECO</v>
          </cell>
          <cell r="C77">
            <v>580245</v>
          </cell>
          <cell r="D77">
            <v>58234.601999999999</v>
          </cell>
          <cell r="E77">
            <v>9.9639214499997788</v>
          </cell>
          <cell r="F77">
            <v>8.1077176144770267</v>
          </cell>
          <cell r="G77">
            <v>45561.082599999965</v>
          </cell>
          <cell r="I77" t="e">
            <v>#REF!</v>
          </cell>
          <cell r="J77" t="e">
            <v>#REF!</v>
          </cell>
          <cell r="L77">
            <v>12.714610521027375</v>
          </cell>
        </row>
        <row r="78">
          <cell r="A78" t="str">
            <v>CAPELCO</v>
          </cell>
          <cell r="C78">
            <v>1110886</v>
          </cell>
          <cell r="D78">
            <v>97538.175000000003</v>
          </cell>
          <cell r="E78">
            <v>11.389243237327333</v>
          </cell>
          <cell r="F78">
            <v>2.4898002912613881</v>
          </cell>
          <cell r="G78">
            <v>26895.635299999965</v>
          </cell>
          <cell r="I78" t="e">
            <v>#REF!</v>
          </cell>
          <cell r="J78" t="e">
            <v>#REF!</v>
          </cell>
          <cell r="L78">
            <v>13.650124435729463</v>
          </cell>
        </row>
        <row r="79">
          <cell r="A79" t="str">
            <v>CENECO</v>
          </cell>
          <cell r="C79">
            <v>3957188</v>
          </cell>
          <cell r="D79">
            <v>452959.97399999999</v>
          </cell>
          <cell r="E79">
            <v>8.7362862662121223</v>
          </cell>
          <cell r="F79">
            <v>-2.6008799508346789</v>
          </cell>
          <cell r="H79">
            <v>-98770.103999999817</v>
          </cell>
          <cell r="I79" t="e">
            <v>#REF!</v>
          </cell>
          <cell r="J79" t="e">
            <v>#REF!</v>
          </cell>
          <cell r="L79">
            <v>14.525970649768938</v>
          </cell>
        </row>
        <row r="80">
          <cell r="A80" t="str">
            <v>GUIMELCO</v>
          </cell>
          <cell r="C80">
            <v>210518</v>
          </cell>
          <cell r="D80">
            <v>16074.153</v>
          </cell>
          <cell r="E80">
            <v>13.096677628986113</v>
          </cell>
          <cell r="F80">
            <v>2.8354781084209844</v>
          </cell>
          <cell r="G80">
            <v>5825.9418000000005</v>
          </cell>
          <cell r="I80" t="e">
            <v>#REF!</v>
          </cell>
          <cell r="J80" t="e">
            <v>#REF!</v>
          </cell>
          <cell r="L80">
            <v>12.611861632672394</v>
          </cell>
        </row>
        <row r="81">
          <cell r="A81" t="str">
            <v>ILECO I</v>
          </cell>
          <cell r="C81">
            <v>1478528</v>
          </cell>
          <cell r="D81">
            <v>139852.24197999999</v>
          </cell>
          <cell r="E81">
            <v>10.572072203257504</v>
          </cell>
          <cell r="F81">
            <v>3.7657571006286479</v>
          </cell>
          <cell r="G81">
            <v>54022.51640000008</v>
          </cell>
          <cell r="I81" t="e">
            <v>#REF!</v>
          </cell>
          <cell r="J81" t="e">
            <v>#REF!</v>
          </cell>
          <cell r="L81">
            <v>10.662625654259299</v>
          </cell>
        </row>
        <row r="82">
          <cell r="A82" t="str">
            <v>ILECO II</v>
          </cell>
          <cell r="C82">
            <v>913401</v>
          </cell>
          <cell r="D82">
            <v>92082.32</v>
          </cell>
          <cell r="E82">
            <v>9.919396036068596</v>
          </cell>
          <cell r="F82">
            <v>8.0424782393077621</v>
          </cell>
          <cell r="G82">
            <v>65842</v>
          </cell>
          <cell r="I82" t="e">
            <v>#REF!</v>
          </cell>
          <cell r="J82" t="e">
            <v>#REF!</v>
          </cell>
          <cell r="L82">
            <v>11.511906897322682</v>
          </cell>
        </row>
        <row r="83">
          <cell r="A83" t="str">
            <v>ILECO III</v>
          </cell>
          <cell r="C83">
            <v>370424</v>
          </cell>
          <cell r="D83">
            <v>36574.199999999997</v>
          </cell>
          <cell r="E83">
            <v>10.128013736459035</v>
          </cell>
          <cell r="F83">
            <v>0.84699950194347695</v>
          </cell>
          <cell r="G83">
            <v>3028.3224000000046</v>
          </cell>
          <cell r="I83" t="e">
            <v>#REF!</v>
          </cell>
          <cell r="J83" t="e">
            <v>#REF!</v>
          </cell>
          <cell r="L83">
            <v>13.223899290120459</v>
          </cell>
        </row>
        <row r="84">
          <cell r="A84" t="str">
            <v>NOCECO</v>
          </cell>
          <cell r="C84">
            <v>1257072</v>
          </cell>
          <cell r="D84">
            <v>133679.79300000001</v>
          </cell>
          <cell r="E84">
            <v>9.403605225510784</v>
          </cell>
          <cell r="F84">
            <v>2.6877195886836112</v>
          </cell>
          <cell r="G84">
            <v>32519.346799999941</v>
          </cell>
          <cell r="I84" t="e">
            <v>#REF!</v>
          </cell>
          <cell r="J84" t="e">
            <v>#REF!</v>
          </cell>
          <cell r="L84">
            <v>10.796909929022735</v>
          </cell>
        </row>
        <row r="85">
          <cell r="A85" t="str">
            <v>NONECO</v>
          </cell>
          <cell r="C85">
            <v>1193074</v>
          </cell>
          <cell r="D85">
            <v>111497.527</v>
          </cell>
          <cell r="E85">
            <v>10.700452575957133</v>
          </cell>
          <cell r="F85">
            <v>6.3029625141187609</v>
          </cell>
          <cell r="G85">
            <v>68861</v>
          </cell>
          <cell r="I85" t="e">
            <v>#REF!</v>
          </cell>
          <cell r="J85" t="e">
            <v>#REF!</v>
          </cell>
          <cell r="L85">
            <v>10.748450318587874</v>
          </cell>
        </row>
        <row r="87">
          <cell r="C87">
            <v>12697872</v>
          </cell>
          <cell r="D87">
            <v>1301662.3809800001</v>
          </cell>
          <cell r="G87">
            <v>370898.84529999999</v>
          </cell>
          <cell r="H87">
            <v>-98770.103999999817</v>
          </cell>
          <cell r="I87" t="e">
            <v>#REF!</v>
          </cell>
          <cell r="J87" t="e">
            <v>#REF!</v>
          </cell>
          <cell r="K87">
            <v>0</v>
          </cell>
        </row>
        <row r="89">
          <cell r="A89" t="str">
            <v>BANELCO</v>
          </cell>
          <cell r="C89">
            <v>121925</v>
          </cell>
          <cell r="D89">
            <v>11823.277</v>
          </cell>
          <cell r="E89">
            <v>10.312284825941234</v>
          </cell>
          <cell r="F89">
            <v>2.7806937163872862</v>
          </cell>
          <cell r="G89">
            <v>3287.0310999999929</v>
          </cell>
          <cell r="I89" t="e">
            <v>#REF!</v>
          </cell>
          <cell r="K89" t="e">
            <v>#REF!</v>
          </cell>
          <cell r="L89">
            <v>9.1923554703814876</v>
          </cell>
        </row>
        <row r="90">
          <cell r="A90" t="str">
            <v>BOHECO I</v>
          </cell>
          <cell r="C90">
            <v>804490</v>
          </cell>
          <cell r="D90">
            <v>93059.739000000001</v>
          </cell>
          <cell r="E90">
            <v>8.6448770289372927</v>
          </cell>
          <cell r="F90">
            <v>5.7375736074973069</v>
          </cell>
          <cell r="G90">
            <v>44411</v>
          </cell>
          <cell r="I90" t="e">
            <v>#REF!</v>
          </cell>
          <cell r="J90" t="e">
            <v>#REF!</v>
          </cell>
          <cell r="L90">
            <v>5.2916813655278228</v>
          </cell>
        </row>
        <row r="91">
          <cell r="A91" t="str">
            <v>BOHECO II</v>
          </cell>
          <cell r="C91">
            <v>524909</v>
          </cell>
          <cell r="D91">
            <v>58207.961000000003</v>
          </cell>
          <cell r="E91">
            <v>9.0178214626002777</v>
          </cell>
          <cell r="F91">
            <v>5.1361869242369442</v>
          </cell>
          <cell r="G91">
            <v>25987</v>
          </cell>
          <cell r="I91" t="e">
            <v>#REF!</v>
          </cell>
          <cell r="J91" t="e">
            <v>#REF!</v>
          </cell>
          <cell r="L91">
            <v>10.384502900928004</v>
          </cell>
        </row>
        <row r="92">
          <cell r="A92" t="str">
            <v>CELCO</v>
          </cell>
          <cell r="C92">
            <v>73778</v>
          </cell>
          <cell r="D92">
            <v>6361.9170000000004</v>
          </cell>
          <cell r="E92">
            <v>11.596819009113133</v>
          </cell>
          <cell r="F92">
            <v>-0.37250943012317855</v>
          </cell>
          <cell r="H92">
            <v>-238</v>
          </cell>
          <cell r="I92" t="e">
            <v>#REF!</v>
          </cell>
          <cell r="J92" t="e">
            <v>#REF!</v>
          </cell>
          <cell r="L92">
            <v>8.9799425630478051</v>
          </cell>
        </row>
        <row r="93">
          <cell r="A93" t="str">
            <v>CEBECO I</v>
          </cell>
          <cell r="C93">
            <v>978391</v>
          </cell>
          <cell r="D93">
            <v>115654.431</v>
          </cell>
          <cell r="E93">
            <v>8.4596067054274826</v>
          </cell>
          <cell r="F93">
            <v>5.3443599284474477</v>
          </cell>
          <cell r="G93">
            <v>50342</v>
          </cell>
          <cell r="I93" t="e">
            <v>#REF!</v>
          </cell>
          <cell r="J93" t="e">
            <v>#REF!</v>
          </cell>
          <cell r="L93">
            <v>10.173674584902743</v>
          </cell>
        </row>
        <row r="94">
          <cell r="A94" t="str">
            <v>CEBECO II</v>
          </cell>
          <cell r="C94">
            <v>1670799</v>
          </cell>
          <cell r="D94">
            <v>209709.723</v>
          </cell>
          <cell r="E94">
            <v>7.9671985452005005</v>
          </cell>
          <cell r="F94">
            <v>5.2797009700377222</v>
          </cell>
          <cell r="G94">
            <v>84608</v>
          </cell>
          <cell r="I94" t="e">
            <v>#REF!</v>
          </cell>
          <cell r="J94" t="e">
            <v>#REF!</v>
          </cell>
          <cell r="L94">
            <v>7.7264875187688391</v>
          </cell>
        </row>
        <row r="95">
          <cell r="A95" t="str">
            <v>CEBECO III</v>
          </cell>
          <cell r="C95">
            <v>613670</v>
          </cell>
          <cell r="D95">
            <v>102869.072</v>
          </cell>
          <cell r="E95">
            <v>5.9655442405468575</v>
          </cell>
          <cell r="F95">
            <v>4.5531525502434489</v>
          </cell>
          <cell r="G95">
            <v>26670</v>
          </cell>
          <cell r="I95" t="e">
            <v>#REF!</v>
          </cell>
          <cell r="J95" t="e">
            <v>#REF!</v>
          </cell>
          <cell r="L95">
            <v>6.9352643929028703</v>
          </cell>
        </row>
        <row r="96">
          <cell r="A96" t="str">
            <v>NORECO I</v>
          </cell>
          <cell r="C96">
            <v>357012</v>
          </cell>
          <cell r="D96">
            <v>37105.769999999997</v>
          </cell>
          <cell r="E96">
            <v>9.6214685748335107</v>
          </cell>
          <cell r="F96">
            <v>-1.2023804255097226</v>
          </cell>
          <cell r="H96">
            <v>-4152.415800000017</v>
          </cell>
          <cell r="I96" t="e">
            <v>#REF!</v>
          </cell>
          <cell r="J96" t="e">
            <v>#REF!</v>
          </cell>
          <cell r="L96">
            <v>13.413186025614646</v>
          </cell>
        </row>
        <row r="97">
          <cell r="A97" t="str">
            <v>NORECO II</v>
          </cell>
          <cell r="C97">
            <v>1720345</v>
          </cell>
          <cell r="D97">
            <v>172205.58100000001</v>
          </cell>
          <cell r="E97">
            <v>9.9900653045617602</v>
          </cell>
          <cell r="F97">
            <v>3.244482384403228</v>
          </cell>
          <cell r="G97">
            <v>52678</v>
          </cell>
          <cell r="I97" t="e">
            <v>#REF!</v>
          </cell>
          <cell r="J97" t="e">
            <v>#REF!</v>
          </cell>
          <cell r="L97">
            <v>15.298771186040669</v>
          </cell>
        </row>
        <row r="98">
          <cell r="A98" t="str">
            <v>PROSIELCO</v>
          </cell>
          <cell r="C98">
            <v>123121</v>
          </cell>
          <cell r="D98">
            <v>10977.704</v>
          </cell>
          <cell r="E98">
            <v>11.215551084270444</v>
          </cell>
          <cell r="F98">
            <v>0.27976754884196886</v>
          </cell>
          <cell r="G98">
            <v>298</v>
          </cell>
          <cell r="I98" t="e">
            <v>#REF!</v>
          </cell>
          <cell r="J98" t="e">
            <v>#REF!</v>
          </cell>
          <cell r="L98">
            <v>11.275098820043386</v>
          </cell>
        </row>
        <row r="100">
          <cell r="C100">
            <v>6988440</v>
          </cell>
          <cell r="D100">
            <v>817975.17500000005</v>
          </cell>
          <cell r="G100">
            <v>288281.03110000002</v>
          </cell>
          <cell r="H100">
            <v>-4390.415800000017</v>
          </cell>
          <cell r="I100" t="e">
            <v>#REF!</v>
          </cell>
          <cell r="J100" t="e">
            <v>#REF!</v>
          </cell>
          <cell r="K100" t="e">
            <v>#REF!</v>
          </cell>
        </row>
        <row r="102">
          <cell r="A102" t="str">
            <v>BILECO</v>
          </cell>
          <cell r="C102">
            <v>184778</v>
          </cell>
          <cell r="D102">
            <v>17955.102999999999</v>
          </cell>
          <cell r="E102">
            <v>10.291113339756391</v>
          </cell>
          <cell r="F102">
            <v>8</v>
          </cell>
          <cell r="G102">
            <v>12958</v>
          </cell>
          <cell r="I102" t="e">
            <v>#REF!</v>
          </cell>
          <cell r="K102" t="e">
            <v>#REF!</v>
          </cell>
          <cell r="L102">
            <v>16.280445510490775</v>
          </cell>
        </row>
        <row r="103">
          <cell r="A103" t="str">
            <v>LEYECO I/DORELCO</v>
          </cell>
          <cell r="C103">
            <v>204528</v>
          </cell>
          <cell r="D103">
            <v>10790.1589</v>
          </cell>
          <cell r="E103">
            <v>18.955049864928309</v>
          </cell>
          <cell r="F103">
            <v>7</v>
          </cell>
          <cell r="G103">
            <v>14497.398257255991</v>
          </cell>
          <cell r="I103" t="e">
            <v>#REF!</v>
          </cell>
          <cell r="J103" t="e">
            <v>#REF!</v>
          </cell>
          <cell r="L103">
            <v>14.452244759068082</v>
          </cell>
        </row>
        <row r="104">
          <cell r="A104" t="str">
            <v>LEYECO II</v>
          </cell>
          <cell r="C104">
            <v>645566.84600000002</v>
          </cell>
          <cell r="D104">
            <v>77970</v>
          </cell>
          <cell r="E104">
            <v>8.2796825189175323</v>
          </cell>
          <cell r="F104">
            <v>1</v>
          </cell>
          <cell r="G104">
            <v>6794.4239999999991</v>
          </cell>
          <cell r="I104" t="e">
            <v>#REF!</v>
          </cell>
          <cell r="J104" t="e">
            <v>#REF!</v>
          </cell>
          <cell r="L104">
            <v>6.1712983583795387</v>
          </cell>
        </row>
        <row r="105">
          <cell r="A105" t="str">
            <v>LEYECO III</v>
          </cell>
          <cell r="C105">
            <v>172445</v>
          </cell>
          <cell r="D105">
            <v>15175.91</v>
          </cell>
          <cell r="E105">
            <v>11.363074767839294</v>
          </cell>
          <cell r="F105">
            <v>19</v>
          </cell>
          <cell r="G105">
            <v>31017</v>
          </cell>
          <cell r="I105" t="e">
            <v>#REF!</v>
          </cell>
          <cell r="J105" t="e">
            <v>#REF!</v>
          </cell>
          <cell r="L105">
            <v>7.1233644156695668</v>
          </cell>
        </row>
        <row r="106">
          <cell r="A106" t="str">
            <v>LEYECO IV</v>
          </cell>
          <cell r="C106">
            <v>357479</v>
          </cell>
          <cell r="D106">
            <v>36780.767999999996</v>
          </cell>
          <cell r="E106">
            <v>9.7191825902058397</v>
          </cell>
          <cell r="F106">
            <v>7</v>
          </cell>
          <cell r="G106">
            <v>23846</v>
          </cell>
          <cell r="I106" t="e">
            <v>#REF!</v>
          </cell>
          <cell r="J106" t="e">
            <v>#REF!</v>
          </cell>
          <cell r="L106">
            <v>12.131548056904668</v>
          </cell>
        </row>
        <row r="107">
          <cell r="A107" t="str">
            <v>LEYECO V</v>
          </cell>
          <cell r="C107">
            <v>610581</v>
          </cell>
          <cell r="D107">
            <v>73508.667000000001</v>
          </cell>
          <cell r="E107">
            <v>8.3062450309430851</v>
          </cell>
          <cell r="F107">
            <v>-10</v>
          </cell>
          <cell r="H107">
            <v>-56750.774038100033</v>
          </cell>
          <cell r="I107" t="e">
            <v>#REF!</v>
          </cell>
          <cell r="J107" t="e">
            <v>#REF!</v>
          </cell>
          <cell r="L107">
            <v>13.317477765008819</v>
          </cell>
        </row>
        <row r="108">
          <cell r="A108" t="str">
            <v>SOLECO</v>
          </cell>
          <cell r="C108">
            <v>482600</v>
          </cell>
          <cell r="D108">
            <v>55474.156000000003</v>
          </cell>
          <cell r="E108">
            <v>8.6995465059441361</v>
          </cell>
          <cell r="F108">
            <v>12</v>
          </cell>
          <cell r="G108">
            <v>55650.907425599988</v>
          </cell>
          <cell r="I108" t="e">
            <v>#REF!</v>
          </cell>
          <cell r="J108" t="e">
            <v>#REF!</v>
          </cell>
          <cell r="L108">
            <v>12.313900876116097</v>
          </cell>
        </row>
        <row r="109">
          <cell r="A109" t="str">
            <v>SAMELCO I</v>
          </cell>
          <cell r="C109">
            <v>234269</v>
          </cell>
          <cell r="D109">
            <v>26289.513999999999</v>
          </cell>
          <cell r="E109">
            <v>8.9111194676326093</v>
          </cell>
          <cell r="F109">
            <v>8</v>
          </cell>
          <cell r="G109">
            <v>17716.40400000001</v>
          </cell>
          <cell r="I109" t="e">
            <v>#REF!</v>
          </cell>
          <cell r="K109" t="e">
            <v>#REF!</v>
          </cell>
          <cell r="L109">
            <v>16.649801019633458</v>
          </cell>
        </row>
        <row r="110">
          <cell r="A110" t="str">
            <v>SAMELCO II</v>
          </cell>
          <cell r="C110">
            <v>371492</v>
          </cell>
          <cell r="D110">
            <v>37992.438999999998</v>
          </cell>
          <cell r="E110">
            <v>9.7780508379575206</v>
          </cell>
          <cell r="F110">
            <v>12</v>
          </cell>
          <cell r="G110">
            <v>40141.033522300015</v>
          </cell>
          <cell r="I110" t="e">
            <v>#REF!</v>
          </cell>
          <cell r="J110" t="e">
            <v>#REF!</v>
          </cell>
          <cell r="L110">
            <v>12.972149903658824</v>
          </cell>
        </row>
        <row r="111">
          <cell r="A111" t="str">
            <v>ESAMELCO</v>
          </cell>
          <cell r="C111">
            <v>361965</v>
          </cell>
          <cell r="D111">
            <v>35712.881699999998</v>
          </cell>
          <cell r="E111">
            <v>10.135418447624181</v>
          </cell>
          <cell r="F111">
            <v>6</v>
          </cell>
          <cell r="G111">
            <v>21303</v>
          </cell>
          <cell r="I111" t="e">
            <v>#REF!</v>
          </cell>
          <cell r="J111" t="e">
            <v>#REF!</v>
          </cell>
          <cell r="L111">
            <v>13.778711120485823</v>
          </cell>
        </row>
        <row r="112">
          <cell r="A112" t="str">
            <v>NORSAMELCO</v>
          </cell>
          <cell r="C112">
            <v>413410</v>
          </cell>
          <cell r="D112">
            <v>40620.21</v>
          </cell>
          <cell r="E112">
            <v>10.177446153035644</v>
          </cell>
          <cell r="F112">
            <v>9</v>
          </cell>
          <cell r="G112">
            <v>33568</v>
          </cell>
          <cell r="I112" t="e">
            <v>#REF!</v>
          </cell>
          <cell r="K112" t="e">
            <v>#REF!</v>
          </cell>
          <cell r="L112">
            <v>20.495286225016628</v>
          </cell>
        </row>
        <row r="114">
          <cell r="C114">
            <v>4039113.8459999999</v>
          </cell>
          <cell r="D114">
            <v>428269.80760000012</v>
          </cell>
          <cell r="G114">
            <v>257492.167205156</v>
          </cell>
          <cell r="H114">
            <v>-56750.774038100033</v>
          </cell>
          <cell r="I114" t="e">
            <v>#REF!</v>
          </cell>
          <cell r="J114" t="e">
            <v>#REF!</v>
          </cell>
          <cell r="K114" t="e">
            <v>#REF!</v>
          </cell>
        </row>
        <row r="116">
          <cell r="A116" t="str">
            <v>ZAMCELCO</v>
          </cell>
          <cell r="C116">
            <v>2579968</v>
          </cell>
          <cell r="D116">
            <v>336869.05</v>
          </cell>
          <cell r="E116">
            <v>7.6586673664440239</v>
          </cell>
          <cell r="F116">
            <v>-1.8235921507136292</v>
          </cell>
          <cell r="H116">
            <v>-42984</v>
          </cell>
          <cell r="I116" t="e">
            <v>#REF!</v>
          </cell>
          <cell r="K116" t="e">
            <v>#REF!</v>
          </cell>
          <cell r="L116">
            <v>19.274116508270275</v>
          </cell>
        </row>
        <row r="117">
          <cell r="A117" t="str">
            <v>ZAMSURECO I</v>
          </cell>
          <cell r="C117">
            <v>906469</v>
          </cell>
          <cell r="D117">
            <v>119697.976</v>
          </cell>
          <cell r="E117">
            <v>7.5729684852816561</v>
          </cell>
          <cell r="F117">
            <v>5.0021442356448063</v>
          </cell>
          <cell r="G117">
            <v>45209.92614320002</v>
          </cell>
          <cell r="I117" t="e">
            <v>#REF!</v>
          </cell>
          <cell r="J117" t="e">
            <v>#REF!</v>
          </cell>
          <cell r="L117">
            <v>12.108788668521472</v>
          </cell>
        </row>
        <row r="118">
          <cell r="A118" t="str">
            <v>ZAMSURECO II</v>
          </cell>
          <cell r="C118">
            <v>486862</v>
          </cell>
          <cell r="D118">
            <v>65309.544999999998</v>
          </cell>
          <cell r="E118">
            <v>7.454683691334858</v>
          </cell>
          <cell r="F118">
            <v>-7.1637933192887555</v>
          </cell>
          <cell r="H118">
            <v>-34199.083657999989</v>
          </cell>
          <cell r="I118" t="e">
            <v>#REF!</v>
          </cell>
          <cell r="K118" t="e">
            <v>#REF!</v>
          </cell>
          <cell r="L118">
            <v>21.733279675691595</v>
          </cell>
        </row>
        <row r="119">
          <cell r="A119" t="str">
            <v>ZANECO</v>
          </cell>
          <cell r="C119">
            <v>912849</v>
          </cell>
          <cell r="D119">
            <v>117044.981</v>
          </cell>
          <cell r="E119">
            <v>7.7991298063434265</v>
          </cell>
          <cell r="F119">
            <v>2.22425795616966</v>
          </cell>
          <cell r="G119">
            <v>19576.756500000018</v>
          </cell>
          <cell r="I119" t="e">
            <v>#REF!</v>
          </cell>
          <cell r="K119" t="e">
            <v>#REF!</v>
          </cell>
          <cell r="L119">
            <v>12.25</v>
          </cell>
        </row>
        <row r="121">
          <cell r="C121">
            <v>4886148</v>
          </cell>
          <cell r="D121">
            <v>638921.55199999991</v>
          </cell>
          <cell r="G121">
            <v>64786.682643200038</v>
          </cell>
          <cell r="H121">
            <v>-77183.083657999989</v>
          </cell>
          <cell r="I121" t="e">
            <v>#REF!</v>
          </cell>
          <cell r="J121" t="e">
            <v>#REF!</v>
          </cell>
          <cell r="K121" t="e">
            <v>#REF!</v>
          </cell>
        </row>
        <row r="123">
          <cell r="A123" t="str">
            <v>BASELCO</v>
          </cell>
          <cell r="C123">
            <v>160205</v>
          </cell>
          <cell r="D123">
            <v>17544.357</v>
          </cell>
          <cell r="E123">
            <v>9.1314261332005504</v>
          </cell>
          <cell r="F123">
            <v>-23.409990967831583</v>
          </cell>
          <cell r="H123">
            <v>-33694</v>
          </cell>
          <cell r="I123" t="e">
            <v>#REF!</v>
          </cell>
          <cell r="K123" t="e">
            <v>#REF!</v>
          </cell>
          <cell r="L123">
            <v>32.563813304206256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 t="e">
            <v>#REF!</v>
          </cell>
          <cell r="K124" t="e">
            <v>#REF!</v>
          </cell>
          <cell r="L124">
            <v>0</v>
          </cell>
        </row>
        <row r="125">
          <cell r="A125" t="str">
            <v>MAGELCO</v>
          </cell>
          <cell r="C125">
            <v>92989</v>
          </cell>
          <cell r="D125">
            <v>13235.299000000001</v>
          </cell>
          <cell r="E125">
            <v>7.0258329638038397</v>
          </cell>
          <cell r="F125">
            <v>-46.061836827943345</v>
          </cell>
          <cell r="H125">
            <v>-45364</v>
          </cell>
          <cell r="I125" t="e">
            <v>#REF!</v>
          </cell>
          <cell r="K125" t="e">
            <v>#REF!</v>
          </cell>
          <cell r="L125">
            <v>41.23066423822398</v>
          </cell>
        </row>
        <row r="126">
          <cell r="A126" t="str">
            <v>SIASELCO</v>
          </cell>
          <cell r="C126">
            <v>19349</v>
          </cell>
          <cell r="D126">
            <v>1767.2760000000001</v>
          </cell>
          <cell r="E126">
            <v>10.948487955474979</v>
          </cell>
          <cell r="F126">
            <v>11.20476511575635</v>
          </cell>
          <cell r="G126">
            <v>1994</v>
          </cell>
          <cell r="I126" t="e">
            <v>#REF!</v>
          </cell>
          <cell r="J126" t="e">
            <v>#REF!</v>
          </cell>
          <cell r="L126">
            <v>10.719743628260971</v>
          </cell>
        </row>
        <row r="127">
          <cell r="A127" t="str">
            <v>SULECO</v>
          </cell>
          <cell r="C127">
            <v>211296</v>
          </cell>
          <cell r="D127">
            <v>21373.420999999998</v>
          </cell>
          <cell r="E127">
            <v>9.8859232689048717</v>
          </cell>
          <cell r="F127">
            <v>-3.3150898751786131</v>
          </cell>
          <cell r="H127">
            <v>-6980.5339000000095</v>
          </cell>
          <cell r="I127" t="e">
            <v>#REF!</v>
          </cell>
          <cell r="K127" t="e">
            <v>#REF!</v>
          </cell>
          <cell r="L127">
            <v>31.089306480326862</v>
          </cell>
        </row>
        <row r="128">
          <cell r="A128" t="str">
            <v>TAWELCO</v>
          </cell>
          <cell r="C128">
            <v>88939</v>
          </cell>
          <cell r="D128">
            <v>9533.2839999999997</v>
          </cell>
          <cell r="E128">
            <v>9.3293140118347466</v>
          </cell>
          <cell r="F128">
            <v>-85.731073960347246</v>
          </cell>
          <cell r="H128">
            <v>-67845</v>
          </cell>
          <cell r="I128" t="e">
            <v>#REF!</v>
          </cell>
          <cell r="K128" t="e">
            <v>#REF!</v>
          </cell>
          <cell r="L128">
            <v>28.630976145556431</v>
          </cell>
        </row>
        <row r="129">
          <cell r="A129" t="str">
            <v>LASURECO</v>
          </cell>
          <cell r="C129">
            <v>236987</v>
          </cell>
          <cell r="D129">
            <v>38533.385999999999</v>
          </cell>
          <cell r="E129">
            <v>6.1501732549535095</v>
          </cell>
          <cell r="F129">
            <v>-13.246224638513146</v>
          </cell>
          <cell r="H129">
            <v>-30048.70259999999</v>
          </cell>
          <cell r="I129" t="e">
            <v>#REF!</v>
          </cell>
          <cell r="K129" t="e">
            <v>#REF!</v>
          </cell>
          <cell r="L129">
            <v>17.109117463933856</v>
          </cell>
        </row>
        <row r="131">
          <cell r="C131">
            <v>809765</v>
          </cell>
          <cell r="D131">
            <v>101987.023</v>
          </cell>
          <cell r="G131">
            <v>1994</v>
          </cell>
          <cell r="H131">
            <v>-183932.2365</v>
          </cell>
          <cell r="I131" t="e">
            <v>#REF!</v>
          </cell>
          <cell r="J131" t="e">
            <v>#REF!</v>
          </cell>
          <cell r="K131" t="e">
            <v>#REF!</v>
          </cell>
        </row>
        <row r="134">
          <cell r="A134" t="str">
            <v>BUSECO</v>
          </cell>
          <cell r="C134">
            <v>667051</v>
          </cell>
          <cell r="D134">
            <v>90959.504000000001</v>
          </cell>
          <cell r="E134">
            <v>7.3334942547619875</v>
          </cell>
          <cell r="F134">
            <v>10</v>
          </cell>
          <cell r="G134">
            <v>66200.051219200017</v>
          </cell>
          <cell r="I134" t="e">
            <v>#REF!</v>
          </cell>
          <cell r="J134" t="e">
            <v>#REF!</v>
          </cell>
          <cell r="L134">
            <v>11.097593666736312</v>
          </cell>
        </row>
        <row r="135">
          <cell r="A135" t="str">
            <v>CAMELCO</v>
          </cell>
          <cell r="C135">
            <v>134275</v>
          </cell>
          <cell r="D135">
            <v>11887.996999999999</v>
          </cell>
          <cell r="E135">
            <v>11.295006215092418</v>
          </cell>
          <cell r="F135">
            <v>13</v>
          </cell>
          <cell r="G135">
            <v>17370</v>
          </cell>
          <cell r="I135" t="e">
            <v>#REF!</v>
          </cell>
          <cell r="J135" t="e">
            <v>#REF!</v>
          </cell>
          <cell r="L135">
            <v>12.044759447202518</v>
          </cell>
        </row>
        <row r="136">
          <cell r="A136" t="str">
            <v>FIBECO</v>
          </cell>
          <cell r="C136">
            <v>818432</v>
          </cell>
          <cell r="D136">
            <v>103962.144</v>
          </cell>
          <cell r="E136">
            <v>7.8724040166005045</v>
          </cell>
          <cell r="F136">
            <v>3</v>
          </cell>
          <cell r="G136">
            <v>22160</v>
          </cell>
          <cell r="I136" t="e">
            <v>#REF!</v>
          </cell>
          <cell r="J136" t="e">
            <v>#REF!</v>
          </cell>
          <cell r="L136">
            <v>11.937681784249158</v>
          </cell>
        </row>
        <row r="137">
          <cell r="A137" t="str">
            <v>LANECO</v>
          </cell>
          <cell r="C137">
            <v>335926</v>
          </cell>
          <cell r="D137">
            <v>47667.988599999997</v>
          </cell>
          <cell r="E137">
            <v>7.0472031622496445</v>
          </cell>
          <cell r="F137">
            <v>9</v>
          </cell>
          <cell r="G137">
            <v>29149.800817359996</v>
          </cell>
          <cell r="I137" t="e">
            <v>#REF!</v>
          </cell>
          <cell r="J137" t="e">
            <v>#REF!</v>
          </cell>
          <cell r="L137">
            <v>15.365809037240608</v>
          </cell>
        </row>
        <row r="138">
          <cell r="A138" t="str">
            <v>MOELCI I</v>
          </cell>
          <cell r="C138">
            <v>275874</v>
          </cell>
          <cell r="D138">
            <v>32691.838</v>
          </cell>
          <cell r="E138">
            <v>8.4386200616802274</v>
          </cell>
          <cell r="F138">
            <v>2</v>
          </cell>
          <cell r="G138">
            <v>4231.9807423999882</v>
          </cell>
          <cell r="I138" t="e">
            <v>#REF!</v>
          </cell>
          <cell r="K138" t="e">
            <v>#REF!</v>
          </cell>
          <cell r="L138">
            <v>12.360178303755125</v>
          </cell>
        </row>
        <row r="139">
          <cell r="A139" t="str">
            <v>MOELCI II</v>
          </cell>
          <cell r="C139">
            <v>622746</v>
          </cell>
          <cell r="D139">
            <v>85660.498999999996</v>
          </cell>
          <cell r="E139">
            <v>7.2699319671252445</v>
          </cell>
          <cell r="F139">
            <v>14</v>
          </cell>
          <cell r="G139">
            <v>80453</v>
          </cell>
          <cell r="I139" t="e">
            <v>#REF!</v>
          </cell>
          <cell r="J139" t="e">
            <v>#REF!</v>
          </cell>
          <cell r="L139">
            <v>11.576493571393126</v>
          </cell>
        </row>
        <row r="140">
          <cell r="A140" t="str">
            <v>MORESCO I</v>
          </cell>
          <cell r="C140">
            <v>1137951</v>
          </cell>
          <cell r="D140">
            <v>222251.50899999999</v>
          </cell>
          <cell r="E140">
            <v>5.1201047188390518</v>
          </cell>
          <cell r="F140">
            <v>4</v>
          </cell>
          <cell r="G140">
            <v>39138</v>
          </cell>
          <cell r="I140" t="e">
            <v>#REF!</v>
          </cell>
          <cell r="J140" t="e">
            <v>#REF!</v>
          </cell>
          <cell r="L140">
            <v>2.7879360865195371</v>
          </cell>
        </row>
        <row r="141">
          <cell r="A141" t="str">
            <v>MORESCO II</v>
          </cell>
          <cell r="C141">
            <v>600053</v>
          </cell>
          <cell r="D141">
            <v>62833.626029999999</v>
          </cell>
          <cell r="E141">
            <v>9.5498706331782266</v>
          </cell>
          <cell r="F141">
            <v>2</v>
          </cell>
          <cell r="G141">
            <v>12317</v>
          </cell>
          <cell r="I141" t="e">
            <v>#REF!</v>
          </cell>
          <cell r="J141" t="e">
            <v>#REF!</v>
          </cell>
          <cell r="L141">
            <v>10.099576294222489</v>
          </cell>
        </row>
        <row r="143">
          <cell r="C143">
            <v>4592308</v>
          </cell>
          <cell r="D143">
            <v>657915.10563000001</v>
          </cell>
          <cell r="G143">
            <v>271019.83277896</v>
          </cell>
          <cell r="H143">
            <v>0</v>
          </cell>
          <cell r="I143" t="e">
            <v>#REF!</v>
          </cell>
          <cell r="J143" t="e">
            <v>#REF!</v>
          </cell>
          <cell r="K143" t="e">
            <v>#REF!</v>
          </cell>
        </row>
        <row r="145">
          <cell r="A145" t="str">
            <v>ANECO</v>
          </cell>
          <cell r="C145">
            <v>1659092</v>
          </cell>
          <cell r="D145">
            <v>198887.62599999999</v>
          </cell>
          <cell r="E145">
            <v>8.3418563204128144</v>
          </cell>
          <cell r="F145">
            <v>2.8088287669944294</v>
          </cell>
          <cell r="G145">
            <v>43297</v>
          </cell>
          <cell r="I145" t="e">
            <v>#REF!</v>
          </cell>
          <cell r="J145" t="e">
            <v>#REF!</v>
          </cell>
          <cell r="L145">
            <v>12.487903883642659</v>
          </cell>
        </row>
        <row r="146">
          <cell r="A146" t="str">
            <v>ASELCO</v>
          </cell>
          <cell r="C146">
            <v>1042418</v>
          </cell>
          <cell r="D146">
            <v>122084.18700000001</v>
          </cell>
          <cell r="E146">
            <v>8.5385177688900846</v>
          </cell>
          <cell r="F146">
            <v>5.9777068532637649</v>
          </cell>
          <cell r="G146">
            <v>60927</v>
          </cell>
          <cell r="I146" t="e">
            <v>#REF!</v>
          </cell>
          <cell r="K146" t="e">
            <v>#REF!</v>
          </cell>
          <cell r="L146">
            <v>8.19</v>
          </cell>
        </row>
        <row r="147">
          <cell r="A147" t="str">
            <v>DIELCO</v>
          </cell>
          <cell r="C147">
            <v>63067</v>
          </cell>
          <cell r="D147">
            <v>7991.5429999999997</v>
          </cell>
          <cell r="E147">
            <v>7.8917175318959059</v>
          </cell>
          <cell r="F147">
            <v>5.3034002666595317</v>
          </cell>
          <cell r="G147">
            <v>3399.1143999999986</v>
          </cell>
          <cell r="I147" t="e">
            <v>#REF!</v>
          </cell>
          <cell r="J147" t="e">
            <v>#REF!</v>
          </cell>
          <cell r="L147">
            <v>5.2579218399929868</v>
          </cell>
        </row>
        <row r="148">
          <cell r="A148" t="str">
            <v>SIARELCO</v>
          </cell>
          <cell r="C148">
            <v>99394</v>
          </cell>
          <cell r="D148">
            <v>12398.585999999999</v>
          </cell>
          <cell r="E148">
            <v>8.0165593076500823</v>
          </cell>
          <cell r="F148">
            <v>9.8674030774520762</v>
          </cell>
          <cell r="G148">
            <v>9183</v>
          </cell>
          <cell r="I148" t="e">
            <v>#REF!</v>
          </cell>
          <cell r="J148" t="e">
            <v>#REF!</v>
          </cell>
          <cell r="L148">
            <v>8.3681063063013799</v>
          </cell>
        </row>
        <row r="149">
          <cell r="A149" t="str">
            <v>SURNECO</v>
          </cell>
          <cell r="C149">
            <v>720841</v>
          </cell>
          <cell r="D149">
            <v>92554.981</v>
          </cell>
          <cell r="E149">
            <v>7.7882464261972029</v>
          </cell>
          <cell r="F149">
            <v>6.8573187116725594</v>
          </cell>
          <cell r="G149">
            <v>45679</v>
          </cell>
          <cell r="I149" t="e">
            <v>#REF!</v>
          </cell>
          <cell r="J149" t="e">
            <v>#REF!</v>
          </cell>
          <cell r="L149">
            <v>10.969641283768514</v>
          </cell>
        </row>
        <row r="150">
          <cell r="A150" t="str">
            <v>SURSECO I</v>
          </cell>
          <cell r="C150">
            <v>286375</v>
          </cell>
          <cell r="D150">
            <v>34760.057000000001</v>
          </cell>
          <cell r="E150">
            <v>8.2386228538117763</v>
          </cell>
          <cell r="F150">
            <v>5.8052213945750069</v>
          </cell>
          <cell r="G150">
            <v>15283</v>
          </cell>
          <cell r="I150" t="e">
            <v>#REF!</v>
          </cell>
          <cell r="J150" t="e">
            <v>#REF!</v>
          </cell>
          <cell r="L150">
            <v>11.143392620162087</v>
          </cell>
        </row>
        <row r="151">
          <cell r="A151" t="str">
            <v>SURSECO II</v>
          </cell>
          <cell r="C151">
            <v>340284</v>
          </cell>
          <cell r="D151">
            <v>41649.069000000003</v>
          </cell>
          <cell r="E151">
            <v>8.1702666631035612</v>
          </cell>
          <cell r="F151">
            <v>3.1800289380737858</v>
          </cell>
          <cell r="G151">
            <v>10066</v>
          </cell>
          <cell r="I151" t="e">
            <v>#REF!</v>
          </cell>
          <cell r="J151" t="e">
            <v>#REF!</v>
          </cell>
          <cell r="L151">
            <v>13.570813753890377</v>
          </cell>
        </row>
        <row r="153">
          <cell r="C153">
            <v>4211471</v>
          </cell>
          <cell r="D153">
            <v>510326.049</v>
          </cell>
          <cell r="G153">
            <v>187834.11439999999</v>
          </cell>
          <cell r="H153">
            <v>0</v>
          </cell>
          <cell r="I153" t="e">
            <v>#REF!</v>
          </cell>
          <cell r="J153" t="e">
            <v>#REF!</v>
          </cell>
          <cell r="K153" t="e">
            <v>#REF!</v>
          </cell>
        </row>
        <row r="155">
          <cell r="A155" t="str">
            <v>DANECO</v>
          </cell>
          <cell r="C155">
            <v>2347284</v>
          </cell>
          <cell r="D155">
            <v>262558.141</v>
          </cell>
          <cell r="E155">
            <v>8.940054157376137</v>
          </cell>
          <cell r="F155">
            <v>6.7505101693052652</v>
          </cell>
          <cell r="G155">
            <v>145584</v>
          </cell>
          <cell r="I155" t="e">
            <v>#REF!</v>
          </cell>
          <cell r="J155" t="e">
            <v>#REF!</v>
          </cell>
          <cell r="L155">
            <v>16.484288423158702</v>
          </cell>
        </row>
        <row r="156">
          <cell r="A156" t="str">
            <v>DASURECO</v>
          </cell>
          <cell r="C156">
            <v>1323454</v>
          </cell>
          <cell r="D156">
            <v>175356.609</v>
          </cell>
          <cell r="E156">
            <v>7.5472148300951689</v>
          </cell>
          <cell r="F156">
            <v>3.6648888730122198</v>
          </cell>
          <cell r="G156">
            <v>47006.620399999898</v>
          </cell>
          <cell r="I156" t="e">
            <v>#REF!</v>
          </cell>
          <cell r="J156" t="e">
            <v>#REF!</v>
          </cell>
          <cell r="L156">
            <v>9.2336749670649123</v>
          </cell>
        </row>
        <row r="157">
          <cell r="A157" t="str">
            <v>DORECO</v>
          </cell>
          <cell r="C157">
            <v>553226</v>
          </cell>
          <cell r="D157">
            <v>61418.671999999999</v>
          </cell>
          <cell r="E157">
            <v>9.0074562341562849</v>
          </cell>
          <cell r="F157">
            <v>11.887291101403971</v>
          </cell>
          <cell r="G157">
            <v>60767</v>
          </cell>
          <cell r="I157" t="e">
            <v>#REF!</v>
          </cell>
          <cell r="J157" t="e">
            <v>#REF!</v>
          </cell>
          <cell r="L157">
            <v>8.7448864012706871</v>
          </cell>
        </row>
        <row r="159">
          <cell r="C159">
            <v>4223964</v>
          </cell>
          <cell r="D159">
            <v>499333.42200000002</v>
          </cell>
          <cell r="G159">
            <v>253357.6203999999</v>
          </cell>
          <cell r="H159">
            <v>0</v>
          </cell>
          <cell r="I159" t="e">
            <v>#REF!</v>
          </cell>
          <cell r="J159" t="e">
            <v>#REF!</v>
          </cell>
          <cell r="K159">
            <v>0</v>
          </cell>
        </row>
        <row r="161">
          <cell r="A161" t="str">
            <v>COTELCO</v>
          </cell>
          <cell r="C161">
            <v>851808</v>
          </cell>
          <cell r="D161">
            <v>113217.329</v>
          </cell>
          <cell r="E161">
            <v>7.5236539099063187</v>
          </cell>
          <cell r="F161">
            <v>3.2711942794122879</v>
          </cell>
          <cell r="G161">
            <v>27585</v>
          </cell>
          <cell r="I161" t="e">
            <v>#REF!</v>
          </cell>
          <cell r="J161" t="e">
            <v>#REF!</v>
          </cell>
          <cell r="L161">
            <v>12.94</v>
          </cell>
        </row>
        <row r="162">
          <cell r="A162" t="str">
            <v>COTELCO-PPALMA</v>
          </cell>
          <cell r="C162">
            <v>244277</v>
          </cell>
          <cell r="D162">
            <v>38988.112000000001</v>
          </cell>
          <cell r="E162">
            <v>6.265422649857987</v>
          </cell>
          <cell r="F162">
            <v>0.64030669467158796</v>
          </cell>
          <cell r="G162">
            <v>1570</v>
          </cell>
          <cell r="L162">
            <v>23.356931655217441</v>
          </cell>
        </row>
        <row r="163">
          <cell r="A163" t="str">
            <v>SOCOTECO I</v>
          </cell>
          <cell r="C163">
            <v>1048797</v>
          </cell>
          <cell r="D163">
            <v>137963.81</v>
          </cell>
          <cell r="E163">
            <v>7.6019718504439684</v>
          </cell>
          <cell r="F163">
            <v>2.7277967816592472</v>
          </cell>
          <cell r="G163">
            <v>27873.486400000053</v>
          </cell>
          <cell r="I163" t="e">
            <v>#REF!</v>
          </cell>
          <cell r="J163" t="e">
            <v>#REF!</v>
          </cell>
          <cell r="L163">
            <v>14.45</v>
          </cell>
        </row>
        <row r="164">
          <cell r="A164" t="str">
            <v>SOCOTECO II</v>
          </cell>
          <cell r="C164">
            <v>3820773</v>
          </cell>
          <cell r="D164">
            <v>533256.31900000002</v>
          </cell>
          <cell r="E164">
            <v>7.1649840121256956</v>
          </cell>
          <cell r="F164">
            <v>3.0273164060342244</v>
          </cell>
          <cell r="G164">
            <v>111253</v>
          </cell>
          <cell r="I164" t="e">
            <v>#REF!</v>
          </cell>
          <cell r="J164" t="e">
            <v>#REF!</v>
          </cell>
          <cell r="L164">
            <v>12.665044090089694</v>
          </cell>
        </row>
        <row r="165">
          <cell r="A165" t="str">
            <v>SUKELCO</v>
          </cell>
          <cell r="C165">
            <v>685650</v>
          </cell>
          <cell r="D165">
            <v>95813.483999999997</v>
          </cell>
          <cell r="E165">
            <v>7.1560908900880804</v>
          </cell>
          <cell r="F165">
            <v>2.4013094007919857</v>
          </cell>
          <cell r="G165">
            <v>16197</v>
          </cell>
          <cell r="I165" t="e">
            <v>#REF!</v>
          </cell>
          <cell r="J165" t="e">
            <v>#REF!</v>
          </cell>
          <cell r="L165">
            <v>14.016753356240427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1"/>
      <sheetName val="Debt to Equity Ratio"/>
      <sheetName val="Current Ratio"/>
      <sheetName val="CAR"/>
      <sheetName val="REG2"/>
      <sheetName val="REG3"/>
      <sheetName val="REG4"/>
      <sheetName val="REG5"/>
      <sheetName val="REG6"/>
      <sheetName val="REG7"/>
      <sheetName val="REG 8"/>
      <sheetName val="REG9"/>
      <sheetName val="ARMM"/>
      <sheetName val="REG10"/>
      <sheetName val="CARAGA"/>
      <sheetName val="sched of ale"/>
      <sheetName val="REG11"/>
      <sheetName val="REG12"/>
      <sheetName val="Acid Test final"/>
      <sheetName val="SUMMARY BS"/>
      <sheetName val="SUM-LUZVIMIN"/>
      <sheetName val="sum-2006-2009"/>
      <sheetName val="SUM-REGIONAL"/>
      <sheetName val="TOP 10 ASSETS"/>
      <sheetName val="LOWEST 10 ASSETS"/>
      <sheetName val="main"/>
      <sheetName val="main (2)"/>
      <sheetName val="main (3)"/>
      <sheetName val="Total Ave. Assets"/>
      <sheetName val="Acid Test"/>
      <sheetName val="UTILITY &amp; DEP"/>
      <sheetName val="PROFITABILITY RATIO"/>
    </sheetNames>
    <sheetDataSet>
      <sheetData sheetId="0"/>
      <sheetData sheetId="1"/>
      <sheetData sheetId="2"/>
      <sheetData sheetId="3">
        <row r="19">
          <cell r="J19">
            <v>159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>
        <row r="142">
          <cell r="G142">
            <v>70997995</v>
          </cell>
        </row>
      </sheetData>
      <sheetData sheetId="29" refreshError="1">
        <row r="104">
          <cell r="B104" t="str">
            <v>REGION IX</v>
          </cell>
        </row>
        <row r="105">
          <cell r="A105">
            <v>88</v>
          </cell>
          <cell r="B105" t="str">
            <v>ZAMCELCO</v>
          </cell>
          <cell r="D105">
            <v>59521</v>
          </cell>
          <cell r="E105">
            <v>169664</v>
          </cell>
          <cell r="F105">
            <v>616222</v>
          </cell>
          <cell r="G105">
            <v>0.37191953549207918</v>
          </cell>
        </row>
        <row r="106">
          <cell r="A106">
            <v>89</v>
          </cell>
          <cell r="B106" t="str">
            <v>ZANECO</v>
          </cell>
          <cell r="D106">
            <v>30221</v>
          </cell>
          <cell r="E106">
            <v>68399</v>
          </cell>
          <cell r="F106">
            <v>90702</v>
          </cell>
          <cell r="G106">
            <v>1.0872968622522106</v>
          </cell>
        </row>
        <row r="107">
          <cell r="A107">
            <v>90</v>
          </cell>
          <cell r="B107" t="str">
            <v>ZAMSURECO I</v>
          </cell>
          <cell r="D107">
            <v>60892</v>
          </cell>
          <cell r="E107">
            <v>75785</v>
          </cell>
          <cell r="F107">
            <v>69703</v>
          </cell>
          <cell r="G107">
            <v>1.9608481700931093</v>
          </cell>
        </row>
        <row r="108">
          <cell r="A108">
            <v>91</v>
          </cell>
          <cell r="B108" t="str">
            <v>ZAMSURECO II</v>
          </cell>
          <cell r="D108">
            <v>27974</v>
          </cell>
          <cell r="E108">
            <v>113703</v>
          </cell>
          <cell r="F108">
            <v>57724</v>
          </cell>
          <cell r="G108">
            <v>2.4543863904095349</v>
          </cell>
        </row>
        <row r="109">
          <cell r="B109" t="str">
            <v>ARMM</v>
          </cell>
        </row>
        <row r="110">
          <cell r="A110">
            <v>92</v>
          </cell>
          <cell r="B110" t="str">
            <v>BASELCO</v>
          </cell>
          <cell r="D110">
            <v>4072</v>
          </cell>
          <cell r="E110">
            <v>87572</v>
          </cell>
          <cell r="F110">
            <v>222359</v>
          </cell>
          <cell r="G110">
            <v>0.4121443251678592</v>
          </cell>
        </row>
        <row r="111">
          <cell r="A111">
            <v>93</v>
          </cell>
          <cell r="B111" t="str">
            <v>CASELCO</v>
          </cell>
          <cell r="D111">
            <v>-185</v>
          </cell>
          <cell r="E111">
            <v>1153</v>
          </cell>
          <cell r="F111">
            <v>2756</v>
          </cell>
          <cell r="G111">
            <v>0.35123367198838895</v>
          </cell>
        </row>
        <row r="112">
          <cell r="A112">
            <v>94</v>
          </cell>
          <cell r="B112" t="str">
            <v>MAGELCO</v>
          </cell>
          <cell r="D112">
            <v>8438</v>
          </cell>
          <cell r="E112">
            <v>89682</v>
          </cell>
          <cell r="F112">
            <v>81095</v>
          </cell>
          <cell r="G112">
            <v>1.2099389604784512</v>
          </cell>
        </row>
        <row r="113">
          <cell r="A113">
            <v>95</v>
          </cell>
          <cell r="B113" t="str">
            <v>SIASELCO</v>
          </cell>
          <cell r="D113">
            <v>1619</v>
          </cell>
          <cell r="E113">
            <v>4264</v>
          </cell>
          <cell r="F113">
            <v>7473</v>
          </cell>
          <cell r="G113">
            <v>0.78723404255319152</v>
          </cell>
        </row>
        <row r="114">
          <cell r="A114">
            <v>96</v>
          </cell>
          <cell r="B114" t="str">
            <v>SULECO</v>
          </cell>
          <cell r="D114">
            <v>5638</v>
          </cell>
          <cell r="E114">
            <v>119052</v>
          </cell>
          <cell r="F114">
            <v>221590</v>
          </cell>
          <cell r="G114">
            <v>0.56270589828060835</v>
          </cell>
        </row>
        <row r="115">
          <cell r="A115">
            <v>97</v>
          </cell>
          <cell r="B115" t="str">
            <v>TAWELCO</v>
          </cell>
          <cell r="D115">
            <v>5913</v>
          </cell>
          <cell r="E115">
            <v>88508</v>
          </cell>
          <cell r="F115">
            <v>244511</v>
          </cell>
          <cell r="G115">
            <v>0.38616258573233925</v>
          </cell>
        </row>
        <row r="116">
          <cell r="B116" t="str">
            <v>REGION X</v>
          </cell>
        </row>
        <row r="117">
          <cell r="A117">
            <v>98</v>
          </cell>
          <cell r="B117" t="str">
            <v>FIBECO</v>
          </cell>
          <cell r="D117">
            <v>9967</v>
          </cell>
          <cell r="E117">
            <v>82435</v>
          </cell>
          <cell r="F117">
            <v>84750</v>
          </cell>
          <cell r="G117">
            <v>1.0902890855457228</v>
          </cell>
        </row>
        <row r="118">
          <cell r="A118">
            <v>99</v>
          </cell>
          <cell r="B118" t="str">
            <v>BUSECO</v>
          </cell>
          <cell r="D118">
            <v>12130</v>
          </cell>
          <cell r="E118">
            <v>94097</v>
          </cell>
          <cell r="F118">
            <v>64651</v>
          </cell>
          <cell r="G118">
            <v>1.6430836336638257</v>
          </cell>
        </row>
        <row r="119">
          <cell r="A119">
            <v>100</v>
          </cell>
          <cell r="B119" t="str">
            <v>CAMELCO</v>
          </cell>
          <cell r="D119">
            <v>3117</v>
          </cell>
          <cell r="E119">
            <v>12077</v>
          </cell>
          <cell r="F119">
            <v>28164</v>
          </cell>
          <cell r="G119">
            <v>0.53948302797898029</v>
          </cell>
        </row>
        <row r="120">
          <cell r="A120">
            <v>101</v>
          </cell>
          <cell r="B120" t="str">
            <v>LANECO</v>
          </cell>
          <cell r="D120">
            <v>4899</v>
          </cell>
          <cell r="E120">
            <v>39336</v>
          </cell>
          <cell r="F120">
            <v>49234</v>
          </cell>
          <cell r="G120">
            <v>0.89846447576877764</v>
          </cell>
        </row>
        <row r="121">
          <cell r="A121">
            <v>102</v>
          </cell>
          <cell r="B121" t="str">
            <v>MOELCI I</v>
          </cell>
          <cell r="D121">
            <v>897</v>
          </cell>
          <cell r="E121">
            <v>27294</v>
          </cell>
          <cell r="F121">
            <v>108970</v>
          </cell>
          <cell r="G121">
            <v>0.25870423052216207</v>
          </cell>
        </row>
        <row r="122">
          <cell r="A122">
            <v>103</v>
          </cell>
          <cell r="B122" t="str">
            <v>MOELCI II</v>
          </cell>
          <cell r="D122">
            <v>22820</v>
          </cell>
          <cell r="E122">
            <v>101944</v>
          </cell>
          <cell r="F122">
            <v>105173</v>
          </cell>
          <cell r="G122">
            <v>1.1862740437184449</v>
          </cell>
        </row>
        <row r="123">
          <cell r="A123">
            <v>104</v>
          </cell>
          <cell r="B123" t="str">
            <v>MORESCO I</v>
          </cell>
          <cell r="D123">
            <v>10703</v>
          </cell>
          <cell r="E123">
            <v>68291</v>
          </cell>
          <cell r="F123">
            <v>47571</v>
          </cell>
          <cell r="G123">
            <v>1.6605494944398898</v>
          </cell>
        </row>
        <row r="124">
          <cell r="A124">
            <v>105</v>
          </cell>
          <cell r="B124" t="str">
            <v>MORESCO II</v>
          </cell>
          <cell r="D124">
            <v>18191</v>
          </cell>
          <cell r="E124">
            <v>58934</v>
          </cell>
          <cell r="F124">
            <v>56188</v>
          </cell>
          <cell r="G124">
            <v>1.3726240478393963</v>
          </cell>
        </row>
        <row r="125">
          <cell r="B125" t="str">
            <v>REGION XI</v>
          </cell>
        </row>
        <row r="126">
          <cell r="A126">
            <v>106</v>
          </cell>
          <cell r="B126" t="str">
            <v>DANECO</v>
          </cell>
          <cell r="D126">
            <v>19764</v>
          </cell>
          <cell r="E126">
            <v>164355</v>
          </cell>
          <cell r="F126">
            <v>339494</v>
          </cell>
          <cell r="G126">
            <v>0.54233359057892039</v>
          </cell>
        </row>
        <row r="127">
          <cell r="A127">
            <v>107</v>
          </cell>
          <cell r="B127" t="str">
            <v>DASURECO</v>
          </cell>
          <cell r="D127">
            <v>84504</v>
          </cell>
          <cell r="E127">
            <v>94517</v>
          </cell>
          <cell r="F127">
            <v>104198</v>
          </cell>
          <cell r="G127">
            <v>1.7180848000921323</v>
          </cell>
        </row>
        <row r="128">
          <cell r="A128">
            <v>108</v>
          </cell>
          <cell r="B128" t="str">
            <v>DORECO</v>
          </cell>
          <cell r="D128">
            <v>5477</v>
          </cell>
          <cell r="E128">
            <v>24441</v>
          </cell>
          <cell r="F128">
            <v>52790</v>
          </cell>
          <cell r="G128">
            <v>0.56673612426595943</v>
          </cell>
        </row>
        <row r="129">
          <cell r="B129" t="str">
            <v>REGION XII</v>
          </cell>
        </row>
        <row r="130">
          <cell r="A130">
            <v>109</v>
          </cell>
          <cell r="B130" t="str">
            <v>COTELCO</v>
          </cell>
          <cell r="D130">
            <v>37830</v>
          </cell>
          <cell r="E130">
            <v>98081</v>
          </cell>
          <cell r="F130">
            <v>83276</v>
          </cell>
          <cell r="G130">
            <v>1.6320548537393726</v>
          </cell>
        </row>
        <row r="131">
          <cell r="A131">
            <v>110</v>
          </cell>
          <cell r="B131" t="str">
            <v>SOCOTECO I</v>
          </cell>
          <cell r="D131">
            <v>54263</v>
          </cell>
          <cell r="E131">
            <v>78046</v>
          </cell>
          <cell r="F131">
            <v>99020</v>
          </cell>
          <cell r="G131">
            <v>1.3361846091698646</v>
          </cell>
        </row>
        <row r="132">
          <cell r="A132">
            <v>111</v>
          </cell>
          <cell r="B132" t="str">
            <v>SOCOTECO II</v>
          </cell>
          <cell r="D132">
            <v>6525</v>
          </cell>
          <cell r="E132">
            <v>340882</v>
          </cell>
          <cell r="F132">
            <v>405344</v>
          </cell>
          <cell r="G132">
            <v>0.85706708376095364</v>
          </cell>
        </row>
        <row r="133">
          <cell r="A133">
            <v>112</v>
          </cell>
          <cell r="B133" t="str">
            <v>SUKELCO</v>
          </cell>
          <cell r="D133">
            <v>19920</v>
          </cell>
          <cell r="E133">
            <v>82860</v>
          </cell>
          <cell r="F133">
            <v>70127</v>
          </cell>
          <cell r="G133">
            <v>1.4656266487943304</v>
          </cell>
        </row>
        <row r="134">
          <cell r="B134" t="str">
            <v>CARAGA</v>
          </cell>
        </row>
        <row r="135">
          <cell r="A135">
            <v>113</v>
          </cell>
          <cell r="B135" t="str">
            <v>ANECO</v>
          </cell>
          <cell r="D135">
            <v>56791</v>
          </cell>
          <cell r="E135">
            <v>186533</v>
          </cell>
          <cell r="F135">
            <v>102575</v>
          </cell>
          <cell r="G135">
            <v>2.3721569583231781</v>
          </cell>
        </row>
        <row r="136">
          <cell r="A136">
            <v>114</v>
          </cell>
          <cell r="B136" t="str">
            <v>ASELCO</v>
          </cell>
          <cell r="D136">
            <v>33390</v>
          </cell>
          <cell r="E136">
            <v>40987</v>
          </cell>
          <cell r="F136">
            <v>54665</v>
          </cell>
          <cell r="G136">
            <v>1.3605963596451112</v>
          </cell>
        </row>
        <row r="137">
          <cell r="A137">
            <v>115</v>
          </cell>
          <cell r="B137" t="str">
            <v>DIELCO</v>
          </cell>
          <cell r="D137">
            <v>3358</v>
          </cell>
          <cell r="E137">
            <v>5207</v>
          </cell>
          <cell r="F137">
            <v>2510</v>
          </cell>
          <cell r="G137">
            <v>3.4123505976095618</v>
          </cell>
        </row>
        <row r="138">
          <cell r="A138">
            <v>116</v>
          </cell>
          <cell r="B138" t="str">
            <v>SIARELCO</v>
          </cell>
          <cell r="D138">
            <v>5345</v>
          </cell>
          <cell r="E138">
            <v>5848</v>
          </cell>
          <cell r="F138">
            <v>9555</v>
          </cell>
          <cell r="G138">
            <v>1.1714285714285715</v>
          </cell>
        </row>
        <row r="139">
          <cell r="A139">
            <v>117</v>
          </cell>
          <cell r="B139" t="str">
            <v>SURNECO</v>
          </cell>
          <cell r="D139">
            <v>-13171</v>
          </cell>
          <cell r="E139">
            <v>39244</v>
          </cell>
          <cell r="F139">
            <v>45956</v>
          </cell>
          <cell r="G139">
            <v>0.56734702759160938</v>
          </cell>
        </row>
        <row r="140">
          <cell r="A140">
            <v>118</v>
          </cell>
          <cell r="B140" t="str">
            <v>SURSECO I</v>
          </cell>
          <cell r="D140">
            <v>2916</v>
          </cell>
          <cell r="E140">
            <v>30900</v>
          </cell>
          <cell r="F140">
            <v>19205</v>
          </cell>
          <cell r="G140">
            <v>1.7607914605571466</v>
          </cell>
        </row>
        <row r="141">
          <cell r="A141">
            <v>119</v>
          </cell>
          <cell r="B141" t="str">
            <v>SURSECO II</v>
          </cell>
          <cell r="D141">
            <v>1713</v>
          </cell>
          <cell r="E141">
            <v>32561</v>
          </cell>
          <cell r="F141">
            <v>65566</v>
          </cell>
          <cell r="G141">
            <v>0.52274044474270198</v>
          </cell>
        </row>
        <row r="142">
          <cell r="A142">
            <v>120</v>
          </cell>
          <cell r="B142" t="str">
            <v>LASURECO</v>
          </cell>
        </row>
      </sheetData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CAPITAL"/>
      <sheetName val="Debt Service Ratio revised"/>
      <sheetName val="REG1"/>
      <sheetName val="CAR"/>
      <sheetName val="REG2"/>
      <sheetName val="REG3"/>
      <sheetName val="REG 4 (CALABARZON)"/>
      <sheetName val="REG 4 (MIMAROPA)"/>
      <sheetName val="REG5"/>
      <sheetName val="TOTAL LUZON"/>
      <sheetName val="REG6"/>
      <sheetName val="REG7"/>
      <sheetName val="REG8"/>
      <sheetName val="REG9"/>
      <sheetName val="TOTAL VISAYAS"/>
      <sheetName val="ARMM"/>
      <sheetName val="REG10"/>
      <sheetName val="CARAGA"/>
      <sheetName val="REG11"/>
      <sheetName val="REG12"/>
      <sheetName val="TOTAL MINDANAO"/>
      <sheetName val="SUMMARY"/>
      <sheetName val="executive summ OK"/>
      <sheetName val="RESULTS OF OPERATIONS front)"/>
      <sheetName val="RESULTS OF OPERATIONS PER REG"/>
      <sheetName val="ECs PROFITABILITY ok"/>
      <sheetName val="TOP GROSSER"/>
      <sheetName val="TOP GAINERS"/>
      <sheetName val="TOP LOSERS"/>
      <sheetName val="TOP NO. OF CONSUMERS"/>
      <sheetName val="main"/>
      <sheetName val="main (2)"/>
      <sheetName val="main (3)"/>
      <sheetName val="LUZVIMINDA"/>
      <sheetName val="Paramet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 t="str">
            <v>CENPELCO</v>
          </cell>
          <cell r="C2">
            <v>542637</v>
          </cell>
          <cell r="D2">
            <v>57487.428999999996</v>
          </cell>
          <cell r="E2">
            <v>9.4392288790650216</v>
          </cell>
          <cell r="F2">
            <v>7008</v>
          </cell>
          <cell r="H2" t="e">
            <v>#REF!</v>
          </cell>
          <cell r="I2" t="e">
            <v>#REF!</v>
          </cell>
          <cell r="K2">
            <v>14.779780465048761</v>
          </cell>
        </row>
        <row r="3">
          <cell r="A3" t="str">
            <v>INEC</v>
          </cell>
          <cell r="C3">
            <v>420923</v>
          </cell>
          <cell r="D3">
            <v>47930.463000000003</v>
          </cell>
          <cell r="E3">
            <v>8.7819514699868417</v>
          </cell>
          <cell r="G3">
            <v>-21904</v>
          </cell>
          <cell r="H3" t="e">
            <v>#REF!</v>
          </cell>
          <cell r="J3" t="e">
            <v>#REF!</v>
          </cell>
          <cell r="K3">
            <v>10.856300176676033</v>
          </cell>
        </row>
        <row r="4">
          <cell r="A4" t="str">
            <v>ISECO</v>
          </cell>
          <cell r="C4">
            <v>418732</v>
          </cell>
          <cell r="D4">
            <v>44617.817999999999</v>
          </cell>
          <cell r="E4">
            <v>9.3848605505540412</v>
          </cell>
          <cell r="F4">
            <v>62351.41320000001</v>
          </cell>
          <cell r="H4" t="e">
            <v>#REF!</v>
          </cell>
          <cell r="I4" t="e">
            <v>#REF!</v>
          </cell>
          <cell r="K4">
            <v>9.886379789196523</v>
          </cell>
        </row>
        <row r="5">
          <cell r="A5" t="str">
            <v>LUELCO</v>
          </cell>
          <cell r="C5">
            <v>281643</v>
          </cell>
          <cell r="D5">
            <v>32584.812999999998</v>
          </cell>
          <cell r="E5">
            <v>8.6433824248124438</v>
          </cell>
          <cell r="F5">
            <v>18306.929000000004</v>
          </cell>
          <cell r="H5" t="e">
            <v>#REF!</v>
          </cell>
          <cell r="J5" t="e">
            <v>#REF!</v>
          </cell>
          <cell r="K5">
            <v>10.652332787232648</v>
          </cell>
        </row>
        <row r="6">
          <cell r="A6" t="str">
            <v>PANELCO I</v>
          </cell>
          <cell r="C6">
            <v>174884</v>
          </cell>
          <cell r="D6">
            <v>18642.652999999998</v>
          </cell>
          <cell r="E6">
            <v>9.3808536799993014</v>
          </cell>
          <cell r="F6">
            <v>4556.2067999999854</v>
          </cell>
          <cell r="H6" t="e">
            <v>#REF!</v>
          </cell>
          <cell r="I6" t="e">
            <v>#REF!</v>
          </cell>
          <cell r="K6">
            <v>12.860997117080815</v>
          </cell>
        </row>
        <row r="7">
          <cell r="A7" t="str">
            <v>PANELCO III</v>
          </cell>
          <cell r="C7">
            <v>569742</v>
          </cell>
          <cell r="D7">
            <v>57043.538</v>
          </cell>
          <cell r="E7">
            <v>9.9878447230955416</v>
          </cell>
          <cell r="F7">
            <v>134309.07079999999</v>
          </cell>
          <cell r="H7" t="e">
            <v>#REF!</v>
          </cell>
          <cell r="J7" t="e">
            <v>#REF!</v>
          </cell>
          <cell r="K7">
            <v>15.562748049260037</v>
          </cell>
        </row>
        <row r="9">
          <cell r="C9">
            <v>2408561</v>
          </cell>
          <cell r="D9">
            <v>258306.71399999998</v>
          </cell>
          <cell r="F9">
            <v>226531.61979999999</v>
          </cell>
          <cell r="G9">
            <v>-21904</v>
          </cell>
          <cell r="H9" t="e">
            <v>#REF!</v>
          </cell>
          <cell r="I9" t="e">
            <v>#REF!</v>
          </cell>
          <cell r="J9" t="e">
            <v>#REF!</v>
          </cell>
        </row>
        <row r="11">
          <cell r="A11" t="str">
            <v>ABRECO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 t="e">
            <v>#REF!</v>
          </cell>
          <cell r="J11" t="e">
            <v>#REF!</v>
          </cell>
          <cell r="K11">
            <v>0</v>
          </cell>
        </row>
        <row r="12">
          <cell r="A12" t="str">
            <v>BENECO</v>
          </cell>
          <cell r="C12">
            <v>669806</v>
          </cell>
          <cell r="D12">
            <v>87991.313999999998</v>
          </cell>
          <cell r="E12">
            <v>7.6121831752620492</v>
          </cell>
          <cell r="F12">
            <v>14307.013400000054</v>
          </cell>
          <cell r="H12" t="e">
            <v>#REF!</v>
          </cell>
          <cell r="J12" t="e">
            <v>#REF!</v>
          </cell>
          <cell r="K12">
            <v>8.9841426877013415</v>
          </cell>
        </row>
        <row r="13">
          <cell r="A13" t="str">
            <v>IFELCO</v>
          </cell>
          <cell r="C13">
            <v>42183</v>
          </cell>
          <cell r="D13">
            <v>3557.2620000000002</v>
          </cell>
          <cell r="E13">
            <v>11.858277517933736</v>
          </cell>
          <cell r="F13">
            <v>3114.5132000000012</v>
          </cell>
          <cell r="H13" t="e">
            <v>#REF!</v>
          </cell>
          <cell r="I13" t="e">
            <v>#REF!</v>
          </cell>
          <cell r="K13">
            <v>11.729868592306069</v>
          </cell>
        </row>
        <row r="14">
          <cell r="A14" t="str">
            <v>KAELCO</v>
          </cell>
          <cell r="C14">
            <v>58969</v>
          </cell>
          <cell r="D14">
            <v>5005.0060000000003</v>
          </cell>
          <cell r="E14">
            <v>11.782003857737632</v>
          </cell>
          <cell r="F14">
            <v>7452.5475000000006</v>
          </cell>
          <cell r="H14" t="e">
            <v>#REF!</v>
          </cell>
          <cell r="J14" t="e">
            <v>#REF!</v>
          </cell>
          <cell r="K14">
            <v>13.329367045635731</v>
          </cell>
        </row>
        <row r="15">
          <cell r="A15" t="str">
            <v>MOPRECO</v>
          </cell>
          <cell r="C15">
            <v>38399</v>
          </cell>
          <cell r="D15">
            <v>4179.3069999999998</v>
          </cell>
          <cell r="E15">
            <v>9.187886891295614</v>
          </cell>
          <cell r="G15">
            <v>-373.67960000000312</v>
          </cell>
          <cell r="H15" t="e">
            <v>#REF!</v>
          </cell>
          <cell r="I15" t="e">
            <v>#REF!</v>
          </cell>
          <cell r="K15">
            <v>11.41795810915203</v>
          </cell>
        </row>
        <row r="17">
          <cell r="C17">
            <v>809357</v>
          </cell>
          <cell r="D17">
            <v>100732.889</v>
          </cell>
          <cell r="F17">
            <v>24874.074100000056</v>
          </cell>
          <cell r="G17">
            <v>-373.67960000000312</v>
          </cell>
          <cell r="H17" t="e">
            <v>#REF!</v>
          </cell>
          <cell r="I17" t="e">
            <v>#REF!</v>
          </cell>
          <cell r="J17" t="e">
            <v>#REF!</v>
          </cell>
        </row>
        <row r="19">
          <cell r="A19" t="str">
            <v>BATANELCO</v>
          </cell>
          <cell r="C19">
            <v>13762</v>
          </cell>
          <cell r="D19">
            <v>1193.7460000000001</v>
          </cell>
          <cell r="E19">
            <v>11.528415592596749</v>
          </cell>
          <cell r="F19">
            <v>881</v>
          </cell>
          <cell r="H19" t="e">
            <v>#REF!</v>
          </cell>
          <cell r="I19" t="e">
            <v>#REF!</v>
          </cell>
          <cell r="K19">
            <v>4.375963315814011</v>
          </cell>
        </row>
        <row r="20">
          <cell r="A20" t="str">
            <v>CAGELCO I</v>
          </cell>
          <cell r="C20">
            <v>346494</v>
          </cell>
          <cell r="D20">
            <v>35587.250999999997</v>
          </cell>
          <cell r="E20">
            <v>9.7364643310043828</v>
          </cell>
          <cell r="F20">
            <v>13084</v>
          </cell>
          <cell r="H20" t="e">
            <v>#REF!</v>
          </cell>
          <cell r="J20" t="e">
            <v>#REF!</v>
          </cell>
          <cell r="K20">
            <v>12.250448997519891</v>
          </cell>
        </row>
        <row r="21">
          <cell r="A21" t="str">
            <v>CAGELCO II</v>
          </cell>
          <cell r="C21">
            <v>197570</v>
          </cell>
          <cell r="D21">
            <v>20317.325000000001</v>
          </cell>
          <cell r="E21">
            <v>9.7242132022793353</v>
          </cell>
          <cell r="G21">
            <v>-4237.0941999999923</v>
          </cell>
          <cell r="H21" t="e">
            <v>#REF!</v>
          </cell>
          <cell r="I21" t="e">
            <v>#REF!</v>
          </cell>
          <cell r="K21">
            <v>10.327272278774876</v>
          </cell>
        </row>
        <row r="22">
          <cell r="A22" t="str">
            <v>ISELCO I</v>
          </cell>
          <cell r="C22">
            <v>557034</v>
          </cell>
          <cell r="D22">
            <v>56463.512999999999</v>
          </cell>
          <cell r="E22">
            <v>9.865379789599702</v>
          </cell>
          <cell r="F22">
            <v>11215.353600000031</v>
          </cell>
          <cell r="H22" t="e">
            <v>#REF!</v>
          </cell>
          <cell r="J22" t="e">
            <v>#REF!</v>
          </cell>
          <cell r="K22">
            <v>13.71984417029824</v>
          </cell>
        </row>
        <row r="23">
          <cell r="A23" t="str">
            <v>ISELCO II</v>
          </cell>
          <cell r="C23">
            <v>264893</v>
          </cell>
          <cell r="D23">
            <v>19602.57</v>
          </cell>
          <cell r="E23">
            <v>13.513177098717158</v>
          </cell>
          <cell r="G23">
            <v>-4085</v>
          </cell>
          <cell r="H23" t="e">
            <v>#REF!</v>
          </cell>
          <cell r="J23" t="e">
            <v>#REF!</v>
          </cell>
          <cell r="K23">
            <v>15.631704463739499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 t="e">
            <v>#REF!</v>
          </cell>
          <cell r="I24" t="e">
            <v>#REF!</v>
          </cell>
          <cell r="K24">
            <v>0</v>
          </cell>
        </row>
        <row r="25">
          <cell r="A25" t="str">
            <v>QUIRELCO</v>
          </cell>
          <cell r="C25">
            <v>56148</v>
          </cell>
          <cell r="D25">
            <v>5487.8649999999998</v>
          </cell>
          <cell r="E25">
            <v>10.231301243744152</v>
          </cell>
          <cell r="F25">
            <v>1153</v>
          </cell>
          <cell r="H25" t="e">
            <v>#REF!</v>
          </cell>
          <cell r="I25" t="e">
            <v>#REF!</v>
          </cell>
          <cell r="K25">
            <v>15.704533769143197</v>
          </cell>
        </row>
        <row r="27">
          <cell r="C27">
            <v>1435901</v>
          </cell>
          <cell r="D27">
            <v>138652.26999999999</v>
          </cell>
          <cell r="F27">
            <v>26333.353600000031</v>
          </cell>
          <cell r="G27">
            <v>-8322.0941999999923</v>
          </cell>
          <cell r="H27" t="e">
            <v>#REF!</v>
          </cell>
          <cell r="I27" t="e">
            <v>#REF!</v>
          </cell>
          <cell r="J27" t="e">
            <v>#REF!</v>
          </cell>
        </row>
        <row r="29">
          <cell r="A29" t="str">
            <v>AURELCO</v>
          </cell>
          <cell r="C29">
            <v>72319</v>
          </cell>
          <cell r="D29">
            <v>6364.0249999999996</v>
          </cell>
          <cell r="E29">
            <v>11.363720287082469</v>
          </cell>
          <cell r="F29">
            <v>5594</v>
          </cell>
          <cell r="H29" t="e">
            <v>#REF!</v>
          </cell>
          <cell r="I29" t="e">
            <v>#REF!</v>
          </cell>
          <cell r="K29">
            <v>8.791810982184483</v>
          </cell>
        </row>
        <row r="30">
          <cell r="A30" t="str">
            <v>NEECO I</v>
          </cell>
          <cell r="C30">
            <v>240606</v>
          </cell>
          <cell r="D30">
            <v>27776.65</v>
          </cell>
          <cell r="E30">
            <v>8.6621676840079704</v>
          </cell>
          <cell r="F30">
            <v>31460.650800000003</v>
          </cell>
          <cell r="H30" t="e">
            <v>#REF!</v>
          </cell>
          <cell r="I30" t="e">
            <v>#REF!</v>
          </cell>
          <cell r="K30">
            <v>9.144774098625355</v>
          </cell>
        </row>
        <row r="31">
          <cell r="A31" t="str">
            <v>NEECO II - Area I</v>
          </cell>
          <cell r="C31">
            <v>290241</v>
          </cell>
          <cell r="D31">
            <v>29430.37</v>
          </cell>
          <cell r="E31">
            <v>9.8619555241745172</v>
          </cell>
          <cell r="F31">
            <v>3386</v>
          </cell>
          <cell r="H31" t="e">
            <v>#REF!</v>
          </cell>
          <cell r="J31" t="e">
            <v>#REF!</v>
          </cell>
          <cell r="K31">
            <v>10.515675750849701</v>
          </cell>
        </row>
        <row r="32">
          <cell r="A32" t="str">
            <v>NEECO II - Area II</v>
          </cell>
          <cell r="C32">
            <v>282797</v>
          </cell>
          <cell r="D32">
            <v>31351.312999999998</v>
          </cell>
          <cell r="E32">
            <v>9.0202601721975739</v>
          </cell>
          <cell r="G32">
            <v>-1497</v>
          </cell>
          <cell r="H32" t="e">
            <v>#REF!</v>
          </cell>
          <cell r="I32" t="e">
            <v>#REF!</v>
          </cell>
          <cell r="K32">
            <v>10.02319788396658</v>
          </cell>
        </row>
        <row r="33">
          <cell r="A33" t="str">
            <v>PELCO I</v>
          </cell>
          <cell r="C33">
            <v>336487</v>
          </cell>
          <cell r="D33">
            <v>38434.523999999998</v>
          </cell>
          <cell r="E33">
            <v>8.7548111692498143</v>
          </cell>
          <cell r="F33">
            <v>44883</v>
          </cell>
          <cell r="H33" t="e">
            <v>#REF!</v>
          </cell>
          <cell r="I33" t="e">
            <v>#REF!</v>
          </cell>
          <cell r="K33">
            <v>7.2959071060044085</v>
          </cell>
        </row>
        <row r="34">
          <cell r="A34" t="str">
            <v>PELCO II</v>
          </cell>
          <cell r="C34">
            <v>714397</v>
          </cell>
          <cell r="D34">
            <v>74624.486999999994</v>
          </cell>
          <cell r="E34">
            <v>9.573224938886348</v>
          </cell>
          <cell r="F34">
            <v>6332.5023999999976</v>
          </cell>
          <cell r="H34" t="e">
            <v>#REF!</v>
          </cell>
          <cell r="J34" t="e">
            <v>#REF!</v>
          </cell>
          <cell r="K34">
            <v>12.354476901394596</v>
          </cell>
        </row>
        <row r="35">
          <cell r="A35" t="str">
            <v>PELCO III</v>
          </cell>
          <cell r="C35">
            <v>278798</v>
          </cell>
          <cell r="D35">
            <v>29746.262999999999</v>
          </cell>
          <cell r="E35">
            <v>9.3725386614110153</v>
          </cell>
          <cell r="G35">
            <v>-14923</v>
          </cell>
          <cell r="H35" t="e">
            <v>#REF!</v>
          </cell>
          <cell r="J35" t="e">
            <v>#REF!</v>
          </cell>
          <cell r="K35">
            <v>15.250314307667026</v>
          </cell>
        </row>
        <row r="36">
          <cell r="A36" t="str">
            <v>PENELCO</v>
          </cell>
          <cell r="C36">
            <v>719378</v>
          </cell>
          <cell r="D36">
            <v>80854.619000000006</v>
          </cell>
          <cell r="E36">
            <v>8.8971787746597375</v>
          </cell>
          <cell r="F36">
            <v>78268</v>
          </cell>
          <cell r="H36" t="e">
            <v>#REF!</v>
          </cell>
          <cell r="I36" t="e">
            <v>#REF!</v>
          </cell>
          <cell r="K36">
            <v>7.2778980563775741</v>
          </cell>
        </row>
        <row r="37">
          <cell r="A37" t="str">
            <v>PRESCO</v>
          </cell>
          <cell r="C37">
            <v>67259</v>
          </cell>
          <cell r="D37">
            <v>7180.1570000000002</v>
          </cell>
          <cell r="E37">
            <v>9.367343917410162</v>
          </cell>
          <cell r="F37">
            <v>3595</v>
          </cell>
          <cell r="H37" t="e">
            <v>#REF!</v>
          </cell>
          <cell r="I37" t="e">
            <v>#REF!</v>
          </cell>
          <cell r="K37">
            <v>9.8537264311255406</v>
          </cell>
        </row>
        <row r="38">
          <cell r="A38" t="str">
            <v>SAJELCO</v>
          </cell>
          <cell r="C38">
            <v>143030</v>
          </cell>
          <cell r="D38">
            <v>15623.296</v>
          </cell>
          <cell r="E38">
            <v>9.1549183987808966</v>
          </cell>
          <cell r="F38">
            <v>5402.2502000000095</v>
          </cell>
          <cell r="H38" t="e">
            <v>#REF!</v>
          </cell>
          <cell r="I38" t="e">
            <v>#REF!</v>
          </cell>
          <cell r="K38">
            <v>9.0127184682744712</v>
          </cell>
        </row>
        <row r="39">
          <cell r="A39" t="str">
            <v>TARELCO I</v>
          </cell>
          <cell r="C39">
            <v>313193</v>
          </cell>
          <cell r="D39">
            <v>40332.695</v>
          </cell>
          <cell r="E39">
            <v>7.7652385986108792</v>
          </cell>
          <cell r="F39">
            <v>49595</v>
          </cell>
          <cell r="H39" t="e">
            <v>#REF!</v>
          </cell>
          <cell r="J39" t="e">
            <v>#REF!</v>
          </cell>
          <cell r="K39">
            <v>8.407899566718612</v>
          </cell>
        </row>
        <row r="40">
          <cell r="A40" t="str">
            <v>TARELCO II</v>
          </cell>
          <cell r="C40">
            <v>354466</v>
          </cell>
          <cell r="D40">
            <v>42427.468999999997</v>
          </cell>
          <cell r="E40">
            <v>8.3546345882663893</v>
          </cell>
          <cell r="F40">
            <v>53250.508199999982</v>
          </cell>
          <cell r="H40" t="e">
            <v>#REF!</v>
          </cell>
          <cell r="I40" t="e">
            <v>#REF!</v>
          </cell>
          <cell r="K40">
            <v>7.8535275896139973</v>
          </cell>
        </row>
        <row r="41">
          <cell r="A41" t="str">
            <v>ZAMECO I</v>
          </cell>
          <cell r="C41">
            <v>171310</v>
          </cell>
          <cell r="D41">
            <v>18384.277999999998</v>
          </cell>
          <cell r="E41">
            <v>9.3182881590454638</v>
          </cell>
          <cell r="F41">
            <v>21981</v>
          </cell>
          <cell r="H41" t="e">
            <v>#REF!</v>
          </cell>
          <cell r="I41" t="e">
            <v>#REF!</v>
          </cell>
          <cell r="K41">
            <v>11.33664464137226</v>
          </cell>
        </row>
        <row r="42">
          <cell r="A42" t="str">
            <v>ZAMECO II</v>
          </cell>
          <cell r="C42">
            <v>224988</v>
          </cell>
          <cell r="D42">
            <v>24495.496999999999</v>
          </cell>
          <cell r="E42">
            <v>9.1848718154197897</v>
          </cell>
          <cell r="F42">
            <v>18049.863000000012</v>
          </cell>
          <cell r="H42" t="e">
            <v>#REF!</v>
          </cell>
          <cell r="J42" t="e">
            <v>#REF!</v>
          </cell>
          <cell r="K42">
            <v>11.72721347043861</v>
          </cell>
        </row>
        <row r="44">
          <cell r="C44">
            <v>4209269</v>
          </cell>
          <cell r="D44">
            <v>467025.64299999992</v>
          </cell>
          <cell r="F44">
            <v>321797.7746</v>
          </cell>
          <cell r="G44">
            <v>-16420</v>
          </cell>
          <cell r="H44" t="e">
            <v>#REF!</v>
          </cell>
          <cell r="I44" t="e">
            <v>#REF!</v>
          </cell>
          <cell r="J44" t="e">
            <v>#REF!</v>
          </cell>
        </row>
        <row r="46">
          <cell r="A46" t="str">
            <v>BATELEC I</v>
          </cell>
          <cell r="C46">
            <v>550687</v>
          </cell>
          <cell r="D46">
            <v>56673.845999999998</v>
          </cell>
          <cell r="E46">
            <v>9.7167748241402219</v>
          </cell>
          <cell r="F46">
            <v>142957</v>
          </cell>
          <cell r="H46" t="e">
            <v>#REF!</v>
          </cell>
          <cell r="I46" t="e">
            <v>#REF!</v>
          </cell>
          <cell r="K46">
            <v>13.22</v>
          </cell>
        </row>
        <row r="47">
          <cell r="A47" t="str">
            <v>BATELEC II</v>
          </cell>
          <cell r="C47">
            <v>1401807</v>
          </cell>
          <cell r="D47">
            <v>156203.75</v>
          </cell>
          <cell r="E47">
            <v>8.974221169466162</v>
          </cell>
          <cell r="G47">
            <v>-25572</v>
          </cell>
          <cell r="H47" t="e">
            <v>#REF!</v>
          </cell>
          <cell r="I47" t="e">
            <v>#REF!</v>
          </cell>
          <cell r="K47">
            <v>9.8293414050098029</v>
          </cell>
        </row>
        <row r="48">
          <cell r="A48" t="str">
            <v>BISELCO</v>
          </cell>
          <cell r="C48">
            <v>24069</v>
          </cell>
          <cell r="D48">
            <v>2561.8000000000002</v>
          </cell>
          <cell r="E48">
            <v>9.3953470216254189</v>
          </cell>
          <cell r="G48">
            <v>-1422</v>
          </cell>
          <cell r="H48" t="e">
            <v>#REF!</v>
          </cell>
          <cell r="I48" t="e">
            <v>#REF!</v>
          </cell>
          <cell r="K48">
            <v>13.741115246224062</v>
          </cell>
        </row>
        <row r="49">
          <cell r="A49" t="str">
            <v>FLECO</v>
          </cell>
          <cell r="C49">
            <v>168189</v>
          </cell>
          <cell r="D49">
            <v>17143.402999999998</v>
          </cell>
          <cell r="E49">
            <v>9.8107126105592926</v>
          </cell>
          <cell r="F49">
            <v>13701</v>
          </cell>
          <cell r="H49" t="e">
            <v>#REF!</v>
          </cell>
          <cell r="I49" t="e">
            <v>#REF!</v>
          </cell>
          <cell r="K49">
            <v>12.010728043682061</v>
          </cell>
        </row>
        <row r="50">
          <cell r="A50" t="str">
            <v>LUBELCO</v>
          </cell>
          <cell r="C50">
            <v>4967</v>
          </cell>
          <cell r="D50">
            <v>412.07499999999999</v>
          </cell>
          <cell r="E50">
            <v>12.053631013771765</v>
          </cell>
          <cell r="G50">
            <v>-210</v>
          </cell>
          <cell r="H50" t="e">
            <v>#REF!</v>
          </cell>
          <cell r="I50" t="e">
            <v>#REF!</v>
          </cell>
          <cell r="K50">
            <v>13.03</v>
          </cell>
        </row>
        <row r="51">
          <cell r="A51" t="str">
            <v>MARELCO</v>
          </cell>
          <cell r="C51">
            <v>83083</v>
          </cell>
          <cell r="D51">
            <v>7960.7349999999997</v>
          </cell>
          <cell r="E51">
            <v>10.436599133120247</v>
          </cell>
          <cell r="F51">
            <v>2810</v>
          </cell>
          <cell r="H51" t="e">
            <v>#REF!</v>
          </cell>
          <cell r="J51" t="e">
            <v>#REF!</v>
          </cell>
          <cell r="K51">
            <v>7.8246594613768039</v>
          </cell>
        </row>
        <row r="52">
          <cell r="A52" t="str">
            <v>OMECO</v>
          </cell>
          <cell r="C52">
            <v>178137</v>
          </cell>
          <cell r="D52">
            <v>16369.263000000001</v>
          </cell>
          <cell r="E52">
            <v>10.882408083980323</v>
          </cell>
          <cell r="F52">
            <v>3711</v>
          </cell>
          <cell r="H52" t="e">
            <v>#REF!</v>
          </cell>
          <cell r="J52" t="e">
            <v>#REF!</v>
          </cell>
          <cell r="K52">
            <v>13.9872321368259</v>
          </cell>
        </row>
        <row r="53">
          <cell r="A53" t="str">
            <v>ORMECO</v>
          </cell>
          <cell r="C53">
            <v>413406</v>
          </cell>
          <cell r="D53">
            <v>39456.593000000001</v>
          </cell>
          <cell r="E53">
            <v>10.477488515037271</v>
          </cell>
          <cell r="F53">
            <v>2526</v>
          </cell>
          <cell r="H53" t="e">
            <v>#REF!</v>
          </cell>
          <cell r="I53" t="e">
            <v>#REF!</v>
          </cell>
          <cell r="K53">
            <v>11.929243120942681</v>
          </cell>
        </row>
        <row r="54">
          <cell r="A54" t="str">
            <v>PALECO</v>
          </cell>
          <cell r="C54">
            <v>420477</v>
          </cell>
          <cell r="D54">
            <v>43392.264000000003</v>
          </cell>
          <cell r="E54">
            <v>9.6901373940755882</v>
          </cell>
          <cell r="F54">
            <v>13204</v>
          </cell>
          <cell r="H54" t="e">
            <v>#REF!</v>
          </cell>
          <cell r="I54" t="e">
            <v>#REF!</v>
          </cell>
          <cell r="K54">
            <v>9.5279901708158601</v>
          </cell>
        </row>
        <row r="55">
          <cell r="A55" t="str">
            <v>QUEZELCO I</v>
          </cell>
          <cell r="C55">
            <v>271577</v>
          </cell>
          <cell r="D55">
            <v>27656.538</v>
          </cell>
          <cell r="E55">
            <v>9.8196310760226027</v>
          </cell>
          <cell r="F55">
            <v>11670.673199999961</v>
          </cell>
          <cell r="H55" t="e">
            <v>#REF!</v>
          </cell>
          <cell r="J55" t="e">
            <v>#REF!</v>
          </cell>
          <cell r="K55">
            <v>17.827143474879676</v>
          </cell>
        </row>
        <row r="56">
          <cell r="A56" t="str">
            <v xml:space="preserve">QUEZELCO II </v>
          </cell>
          <cell r="C56">
            <v>59813</v>
          </cell>
          <cell r="D56">
            <v>4890.7659999999996</v>
          </cell>
          <cell r="E56">
            <v>12.22978159249492</v>
          </cell>
          <cell r="F56">
            <v>1045</v>
          </cell>
          <cell r="H56" t="e">
            <v>#REF!</v>
          </cell>
          <cell r="J56" t="e">
            <v>#REF!</v>
          </cell>
          <cell r="K56">
            <v>15.857093895346159</v>
          </cell>
        </row>
        <row r="57">
          <cell r="A57" t="str">
            <v>ROMELCO</v>
          </cell>
          <cell r="C57">
            <v>29378</v>
          </cell>
          <cell r="D57">
            <v>2776.52</v>
          </cell>
          <cell r="E57">
            <v>10.580871018397131</v>
          </cell>
          <cell r="F57">
            <v>1309</v>
          </cell>
          <cell r="H57" t="e">
            <v>#REF!</v>
          </cell>
          <cell r="I57" t="e">
            <v>#REF!</v>
          </cell>
          <cell r="K57">
            <v>11.64749236165941</v>
          </cell>
        </row>
        <row r="58">
          <cell r="A58" t="str">
            <v>TIELCO</v>
          </cell>
          <cell r="C58">
            <v>47993</v>
          </cell>
          <cell r="D58">
            <v>5212.5130000000008</v>
          </cell>
          <cell r="E58">
            <v>9.2072672048971373</v>
          </cell>
          <cell r="F58">
            <v>516</v>
          </cell>
          <cell r="H58" t="e">
            <v>#REF!</v>
          </cell>
          <cell r="I58" t="e">
            <v>#REF!</v>
          </cell>
          <cell r="K58">
            <v>9.1517919958364633</v>
          </cell>
        </row>
        <row r="60">
          <cell r="C60">
            <v>3653583</v>
          </cell>
          <cell r="D60">
            <v>380710.06599999999</v>
          </cell>
          <cell r="F60">
            <v>193449.67319999996</v>
          </cell>
          <cell r="G60">
            <v>-27204</v>
          </cell>
          <cell r="H60" t="e">
            <v>#REF!</v>
          </cell>
          <cell r="I60" t="e">
            <v>#REF!</v>
          </cell>
          <cell r="J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 t="e">
            <v>#REF!</v>
          </cell>
          <cell r="J62" t="e">
            <v>#REF!</v>
          </cell>
          <cell r="K62">
            <v>0</v>
          </cell>
        </row>
        <row r="63">
          <cell r="A63" t="str">
            <v>CANORECO</v>
          </cell>
          <cell r="C63">
            <v>242638</v>
          </cell>
          <cell r="D63">
            <v>25619.966</v>
          </cell>
          <cell r="E63">
            <v>9.4706604997055805</v>
          </cell>
          <cell r="F63">
            <v>21942</v>
          </cell>
          <cell r="H63" t="e">
            <v>#REF!</v>
          </cell>
          <cell r="J63" t="e">
            <v>#REF!</v>
          </cell>
          <cell r="K63">
            <v>10.448540506761962</v>
          </cell>
        </row>
        <row r="64">
          <cell r="A64" t="str">
            <v>CASURECO I</v>
          </cell>
          <cell r="C64">
            <v>119880</v>
          </cell>
          <cell r="D64">
            <v>11166.819</v>
          </cell>
          <cell r="E64">
            <v>10.735375938304365</v>
          </cell>
          <cell r="G64">
            <v>-3398</v>
          </cell>
          <cell r="H64" t="e">
            <v>#REF!</v>
          </cell>
          <cell r="J64" t="e">
            <v>#REF!</v>
          </cell>
          <cell r="K64">
            <v>14.7259410745392</v>
          </cell>
        </row>
        <row r="65">
          <cell r="A65" t="str">
            <v>CASURECO II</v>
          </cell>
          <cell r="C65">
            <v>500650</v>
          </cell>
          <cell r="D65">
            <v>49984.273999999998</v>
          </cell>
          <cell r="E65">
            <v>10.016150279585936</v>
          </cell>
          <cell r="F65">
            <v>99707.001600000018</v>
          </cell>
          <cell r="H65" t="e">
            <v>#REF!</v>
          </cell>
          <cell r="J65" t="e">
            <v>#REF!</v>
          </cell>
          <cell r="K65">
            <v>14.868365808240705</v>
          </cell>
        </row>
        <row r="66">
          <cell r="A66" t="str">
            <v>CASURECO III</v>
          </cell>
          <cell r="C66">
            <v>177635</v>
          </cell>
          <cell r="D66">
            <v>15067.129000000001</v>
          </cell>
          <cell r="E66">
            <v>11.789571855394614</v>
          </cell>
          <cell r="F66">
            <v>6459</v>
          </cell>
          <cell r="H66" t="e">
            <v>#REF!</v>
          </cell>
          <cell r="J66" t="e">
            <v>#REF!</v>
          </cell>
          <cell r="K66">
            <v>19.020682000490872</v>
          </cell>
        </row>
        <row r="67">
          <cell r="A67" t="str">
            <v>CASURECO IV</v>
          </cell>
          <cell r="C67">
            <v>94671</v>
          </cell>
          <cell r="D67">
            <v>8004.2190000000001</v>
          </cell>
          <cell r="E67">
            <v>11.827637399726319</v>
          </cell>
          <cell r="F67">
            <v>1720</v>
          </cell>
          <cell r="H67" t="e">
            <v>#REF!</v>
          </cell>
          <cell r="I67" t="e">
            <v>#REF!</v>
          </cell>
          <cell r="K67">
            <v>13.01728522247144</v>
          </cell>
        </row>
        <row r="68">
          <cell r="A68" t="str">
            <v>FICELCO</v>
          </cell>
          <cell r="C68">
            <v>83070</v>
          </cell>
          <cell r="D68">
            <v>7619.3890000000001</v>
          </cell>
          <cell r="E68">
            <v>10.902449002144397</v>
          </cell>
          <cell r="F68">
            <v>753.30060000000231</v>
          </cell>
          <cell r="H68" t="e">
            <v>#REF!</v>
          </cell>
          <cell r="I68" t="e">
            <v>#REF!</v>
          </cell>
          <cell r="K68">
            <v>14.66235305863653</v>
          </cell>
        </row>
        <row r="69">
          <cell r="A69" t="str">
            <v>MASELCO</v>
          </cell>
          <cell r="C69">
            <v>121825</v>
          </cell>
          <cell r="D69">
            <v>14407.574000000001</v>
          </cell>
          <cell r="E69">
            <v>8.4556220221391882</v>
          </cell>
          <cell r="F69">
            <v>7521</v>
          </cell>
          <cell r="H69" t="e">
            <v>#REF!</v>
          </cell>
          <cell r="J69" t="e">
            <v>#REF!</v>
          </cell>
          <cell r="K69">
            <v>15.825452119886998</v>
          </cell>
        </row>
        <row r="70">
          <cell r="A70" t="str">
            <v>SORECO I</v>
          </cell>
          <cell r="C70">
            <v>91402</v>
          </cell>
          <cell r="D70">
            <v>7865.26</v>
          </cell>
          <cell r="E70">
            <v>11.620976293218533</v>
          </cell>
          <cell r="F70">
            <v>9909</v>
          </cell>
          <cell r="H70" t="e">
            <v>#REF!</v>
          </cell>
          <cell r="J70" t="e">
            <v>#REF!</v>
          </cell>
          <cell r="K70">
            <v>11.684032710959958</v>
          </cell>
        </row>
        <row r="71">
          <cell r="A71" t="str">
            <v>SORECO II</v>
          </cell>
          <cell r="C71">
            <v>156686</v>
          </cell>
          <cell r="D71">
            <v>15599.692999999999</v>
          </cell>
          <cell r="E71">
            <v>10.044172023128917</v>
          </cell>
          <cell r="F71">
            <v>2126</v>
          </cell>
          <cell r="H71" t="e">
            <v>#REF!</v>
          </cell>
          <cell r="J71" t="e">
            <v>#REF!</v>
          </cell>
          <cell r="K71">
            <v>17.772336912491213</v>
          </cell>
        </row>
        <row r="72">
          <cell r="A72" t="str">
            <v>TISELCO</v>
          </cell>
          <cell r="C72">
            <v>12745</v>
          </cell>
          <cell r="D72">
            <v>1088.0840000000001</v>
          </cell>
          <cell r="E72">
            <v>11.713250079957062</v>
          </cell>
          <cell r="F72">
            <v>3321.8912</v>
          </cell>
          <cell r="H72" t="e">
            <v>#REF!</v>
          </cell>
          <cell r="I72" t="e">
            <v>#REF!</v>
          </cell>
          <cell r="K72">
            <v>14.619180181730023</v>
          </cell>
        </row>
        <row r="74">
          <cell r="C74">
            <v>1601202</v>
          </cell>
          <cell r="D74">
            <v>156422.40700000001</v>
          </cell>
          <cell r="F74">
            <v>153459.19340000005</v>
          </cell>
          <cell r="G74">
            <v>-3398</v>
          </cell>
          <cell r="H74" t="e">
            <v>#REF!</v>
          </cell>
          <cell r="I74" t="e">
            <v>#REF!</v>
          </cell>
          <cell r="J74" t="e">
            <v>#REF!</v>
          </cell>
        </row>
        <row r="76">
          <cell r="A76" t="str">
            <v>AKELCO</v>
          </cell>
          <cell r="C76">
            <v>459282</v>
          </cell>
          <cell r="D76">
            <v>45151.277999999998</v>
          </cell>
          <cell r="E76">
            <v>10.172070876930659</v>
          </cell>
          <cell r="F76">
            <v>22670</v>
          </cell>
          <cell r="H76" t="e">
            <v>#REF!</v>
          </cell>
          <cell r="I76" t="e">
            <v>#REF!</v>
          </cell>
          <cell r="K76">
            <v>11.580461852210586</v>
          </cell>
        </row>
        <row r="77">
          <cell r="A77" t="str">
            <v>ANTECO</v>
          </cell>
          <cell r="C77">
            <v>163698</v>
          </cell>
          <cell r="D77">
            <v>17348.184000000001</v>
          </cell>
          <cell r="E77">
            <v>9.4360308836936468</v>
          </cell>
          <cell r="F77">
            <v>10314.564799999993</v>
          </cell>
          <cell r="H77" t="e">
            <v>#REF!</v>
          </cell>
          <cell r="I77" t="e">
            <v>#REF!</v>
          </cell>
          <cell r="K77">
            <v>13.364321905613078</v>
          </cell>
        </row>
        <row r="78">
          <cell r="A78" t="str">
            <v>CAPELCO</v>
          </cell>
          <cell r="C78">
            <v>264253</v>
          </cell>
          <cell r="D78">
            <v>21982.613000000001</v>
          </cell>
          <cell r="E78">
            <v>12.02100041519177</v>
          </cell>
          <cell r="G78">
            <v>-39590.809200000018</v>
          </cell>
          <cell r="H78" t="e">
            <v>#REF!</v>
          </cell>
          <cell r="I78" t="e">
            <v>#REF!</v>
          </cell>
          <cell r="K78">
            <v>19.396967425139312</v>
          </cell>
        </row>
        <row r="79">
          <cell r="A79" t="str">
            <v>CENECO</v>
          </cell>
          <cell r="C79">
            <v>1128375</v>
          </cell>
          <cell r="D79">
            <v>138652.755</v>
          </cell>
          <cell r="E79">
            <v>8.1381361661367642</v>
          </cell>
          <cell r="G79">
            <v>-43535.637899999972</v>
          </cell>
          <cell r="H79" t="e">
            <v>#REF!</v>
          </cell>
          <cell r="J79" t="e">
            <v>#REF!</v>
          </cell>
          <cell r="K79">
            <v>14.148041986511247</v>
          </cell>
        </row>
        <row r="80">
          <cell r="A80" t="str">
            <v>GUIMELCO</v>
          </cell>
          <cell r="C80">
            <v>61067</v>
          </cell>
          <cell r="D80">
            <v>4882.0079999999998</v>
          </cell>
          <cell r="E80">
            <v>12.508582534072046</v>
          </cell>
          <cell r="F80">
            <v>644.58320000000094</v>
          </cell>
          <cell r="H80" t="e">
            <v>#REF!</v>
          </cell>
          <cell r="I80" t="e">
            <v>#REF!</v>
          </cell>
          <cell r="K80">
            <v>14.127351343464504</v>
          </cell>
        </row>
        <row r="81">
          <cell r="A81" t="str">
            <v>ILECO I</v>
          </cell>
          <cell r="C81">
            <v>440502</v>
          </cell>
          <cell r="D81">
            <v>42877.275000000001</v>
          </cell>
          <cell r="E81">
            <v>10.273553998009435</v>
          </cell>
          <cell r="F81">
            <v>17064.758900000015</v>
          </cell>
          <cell r="H81" t="e">
            <v>#REF!</v>
          </cell>
          <cell r="I81" t="e">
            <v>#REF!</v>
          </cell>
          <cell r="K81">
            <v>8.5754123700605529</v>
          </cell>
        </row>
        <row r="82">
          <cell r="A82" t="str">
            <v>ILECO II</v>
          </cell>
          <cell r="C82">
            <v>266353</v>
          </cell>
          <cell r="D82">
            <v>25718.456999999999</v>
          </cell>
          <cell r="E82">
            <v>10.356492226574868</v>
          </cell>
          <cell r="F82">
            <v>24084</v>
          </cell>
          <cell r="H82" t="e">
            <v>#REF!</v>
          </cell>
          <cell r="I82" t="e">
            <v>#REF!</v>
          </cell>
          <cell r="K82">
            <v>10.683592641243472</v>
          </cell>
        </row>
        <row r="83">
          <cell r="A83" t="str">
            <v>ILECO III</v>
          </cell>
          <cell r="C83">
            <v>80283</v>
          </cell>
          <cell r="D83">
            <v>7358.1980000000003</v>
          </cell>
          <cell r="E83">
            <v>10.910687643904119</v>
          </cell>
          <cell r="G83">
            <v>-593.45059999999648</v>
          </cell>
          <cell r="H83" t="e">
            <v>#REF!</v>
          </cell>
          <cell r="I83" t="e">
            <v>#REF!</v>
          </cell>
          <cell r="K83">
            <v>20.131665915220438</v>
          </cell>
        </row>
        <row r="84">
          <cell r="A84" t="str">
            <v>NOCECO</v>
          </cell>
          <cell r="C84">
            <v>348183</v>
          </cell>
          <cell r="D84">
            <v>40610.607000000004</v>
          </cell>
          <cell r="E84">
            <v>8.5736960297096765</v>
          </cell>
          <cell r="G84">
            <v>-10479.037300000025</v>
          </cell>
          <cell r="H84" t="e">
            <v>#REF!</v>
          </cell>
          <cell r="I84" t="e">
            <v>#REF!</v>
          </cell>
          <cell r="K84">
            <v>9.7092248111510919</v>
          </cell>
        </row>
        <row r="85">
          <cell r="A85" t="str">
            <v>VRESCO</v>
          </cell>
          <cell r="C85">
            <v>351738</v>
          </cell>
          <cell r="D85">
            <v>31513.52</v>
          </cell>
          <cell r="E85">
            <v>11.161495129709406</v>
          </cell>
          <cell r="F85">
            <v>15195</v>
          </cell>
          <cell r="H85" t="e">
            <v>#REF!</v>
          </cell>
          <cell r="I85" t="e">
            <v>#REF!</v>
          </cell>
          <cell r="K85">
            <v>11.438715354513572</v>
          </cell>
        </row>
        <row r="87">
          <cell r="C87">
            <v>3563734</v>
          </cell>
          <cell r="D87">
            <v>376094.89500000002</v>
          </cell>
          <cell r="F87">
            <v>89972.906900000002</v>
          </cell>
          <cell r="G87">
            <v>-94198.935000000012</v>
          </cell>
          <cell r="H87" t="e">
            <v>#REF!</v>
          </cell>
          <cell r="I87" t="e">
            <v>#REF!</v>
          </cell>
          <cell r="J87" t="e">
            <v>#REF!</v>
          </cell>
        </row>
        <row r="89">
          <cell r="A89" t="str">
            <v>BANELCO</v>
          </cell>
          <cell r="C89">
            <v>23481</v>
          </cell>
          <cell r="D89">
            <v>2287.3690000000001</v>
          </cell>
          <cell r="E89">
            <v>10.265505915311433</v>
          </cell>
          <cell r="G89">
            <v>-1547.9387999999999</v>
          </cell>
          <cell r="H89" t="e">
            <v>#REF!</v>
          </cell>
          <cell r="J89" t="e">
            <v>#REF!</v>
          </cell>
          <cell r="K89">
            <v>8.5896300535345702</v>
          </cell>
        </row>
        <row r="90">
          <cell r="A90" t="str">
            <v>BOHECO I</v>
          </cell>
          <cell r="C90">
            <v>220943</v>
          </cell>
          <cell r="D90">
            <v>26581.646000000001</v>
          </cell>
          <cell r="E90">
            <v>8.311863005022337</v>
          </cell>
          <cell r="G90">
            <v>-4015</v>
          </cell>
          <cell r="H90" t="e">
            <v>#REF!</v>
          </cell>
          <cell r="I90" t="e">
            <v>#REF!</v>
          </cell>
          <cell r="K90">
            <v>6.8205810284919623</v>
          </cell>
        </row>
        <row r="91">
          <cell r="A91" t="str">
            <v>BOHECO II</v>
          </cell>
          <cell r="C91">
            <v>150477</v>
          </cell>
          <cell r="D91">
            <v>16814.965</v>
          </cell>
          <cell r="E91">
            <v>8.9489927573444241</v>
          </cell>
          <cell r="G91">
            <v>-362</v>
          </cell>
          <cell r="H91" t="e">
            <v>#REF!</v>
          </cell>
          <cell r="I91" t="e">
            <v>#REF!</v>
          </cell>
          <cell r="K91">
            <v>10.770616594099657</v>
          </cell>
        </row>
        <row r="92">
          <cell r="A92" t="str">
            <v>CELCO</v>
          </cell>
          <cell r="C92">
            <v>18501</v>
          </cell>
          <cell r="D92">
            <v>1587.6010000000001</v>
          </cell>
          <cell r="E92">
            <v>11.653431813157084</v>
          </cell>
          <cell r="F92">
            <v>176</v>
          </cell>
          <cell r="H92" t="e">
            <v>#REF!</v>
          </cell>
          <cell r="I92" t="e">
            <v>#REF!</v>
          </cell>
          <cell r="K92">
            <v>9.2414093526565821</v>
          </cell>
        </row>
        <row r="93">
          <cell r="A93" t="str">
            <v>CEBECO I</v>
          </cell>
          <cell r="C93">
            <v>303195</v>
          </cell>
          <cell r="D93">
            <v>35369.548000000003</v>
          </cell>
          <cell r="E93">
            <v>8.5722045416017192</v>
          </cell>
          <cell r="F93">
            <v>17938.417689999973</v>
          </cell>
          <cell r="H93" t="e">
            <v>#REF!</v>
          </cell>
          <cell r="I93" t="e">
            <v>#REF!</v>
          </cell>
          <cell r="K93">
            <v>9.5969657521990115</v>
          </cell>
        </row>
        <row r="94">
          <cell r="A94" t="str">
            <v>CEBECO II</v>
          </cell>
          <cell r="C94">
            <v>496510</v>
          </cell>
          <cell r="D94">
            <v>62809.559000000001</v>
          </cell>
          <cell r="E94">
            <v>7.9050069432902719</v>
          </cell>
          <cell r="F94">
            <v>23016</v>
          </cell>
          <cell r="H94" t="e">
            <v>#REF!</v>
          </cell>
          <cell r="I94" t="e">
            <v>#REF!</v>
          </cell>
          <cell r="K94">
            <v>7.1668658260033533</v>
          </cell>
        </row>
        <row r="95">
          <cell r="A95" t="str">
            <v>CEBECO III</v>
          </cell>
          <cell r="C95">
            <v>196293</v>
          </cell>
          <cell r="D95">
            <v>34249.531999999999</v>
          </cell>
          <cell r="E95">
            <v>5.7312607950380166</v>
          </cell>
          <cell r="F95">
            <v>6573</v>
          </cell>
          <cell r="H95" t="e">
            <v>#REF!</v>
          </cell>
          <cell r="I95" t="e">
            <v>#REF!</v>
          </cell>
          <cell r="K95">
            <v>6.344148147917239</v>
          </cell>
        </row>
        <row r="96">
          <cell r="A96" t="str">
            <v>NORECO I</v>
          </cell>
          <cell r="C96">
            <v>100025</v>
          </cell>
          <cell r="D96">
            <v>11213.335999999999</v>
          </cell>
          <cell r="E96">
            <v>8.9201821830720149</v>
          </cell>
          <cell r="G96">
            <v>-3094</v>
          </cell>
          <cell r="H96" t="e">
            <v>#REF!</v>
          </cell>
          <cell r="J96" t="e">
            <v>#REF!</v>
          </cell>
          <cell r="K96">
            <v>12.783590868827158</v>
          </cell>
        </row>
        <row r="97">
          <cell r="A97" t="str">
            <v>NORECO II</v>
          </cell>
          <cell r="C97">
            <v>519558</v>
          </cell>
          <cell r="D97">
            <v>53283.955000000002</v>
          </cell>
          <cell r="E97">
            <v>0</v>
          </cell>
          <cell r="F97">
            <v>7818</v>
          </cell>
          <cell r="H97" t="e">
            <v>#REF!</v>
          </cell>
          <cell r="I97" t="e">
            <v>#REF!</v>
          </cell>
          <cell r="K97">
            <v>13.765831069670636</v>
          </cell>
        </row>
        <row r="98">
          <cell r="A98" t="str">
            <v>PROSIELCO</v>
          </cell>
          <cell r="C98">
            <v>37896</v>
          </cell>
          <cell r="D98">
            <v>3392.973</v>
          </cell>
          <cell r="E98">
            <v>11.168965977624932</v>
          </cell>
          <cell r="G98">
            <v>-796</v>
          </cell>
          <cell r="H98" t="e">
            <v>#REF!</v>
          </cell>
          <cell r="I98" t="e">
            <v>#REF!</v>
          </cell>
          <cell r="K98">
            <v>13.391783921374531</v>
          </cell>
        </row>
        <row r="100">
          <cell r="C100">
            <v>2066879</v>
          </cell>
          <cell r="D100">
            <v>247590.484</v>
          </cell>
          <cell r="F100">
            <v>55521.417689999973</v>
          </cell>
          <cell r="G100">
            <v>-9814.9387999999999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2">
          <cell r="A102" t="str">
            <v>BILECO</v>
          </cell>
          <cell r="C102">
            <v>48052</v>
          </cell>
          <cell r="D102">
            <v>4332.46</v>
          </cell>
          <cell r="E102">
            <v>11.091158371918032</v>
          </cell>
          <cell r="G102">
            <v>-783</v>
          </cell>
          <cell r="H102" t="e">
            <v>#REF!</v>
          </cell>
          <cell r="I102" t="e">
            <v>#REF!</v>
          </cell>
          <cell r="K102">
            <v>21.284023668639058</v>
          </cell>
        </row>
        <row r="103">
          <cell r="A103" t="str">
            <v>LEYECO I/DORELCO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 t="e">
            <v>#REF!</v>
          </cell>
          <cell r="I103" t="e">
            <v>#REF!</v>
          </cell>
          <cell r="K103">
            <v>0</v>
          </cell>
        </row>
        <row r="104">
          <cell r="A104" t="str">
            <v>LEYECO II</v>
          </cell>
          <cell r="C104">
            <v>96491</v>
          </cell>
          <cell r="D104">
            <v>0</v>
          </cell>
          <cell r="E104">
            <v>0</v>
          </cell>
          <cell r="G104">
            <v>-11413.325200000007</v>
          </cell>
          <cell r="H104" t="e">
            <v>#REF!</v>
          </cell>
          <cell r="I104" t="e">
            <v>#REF!</v>
          </cell>
          <cell r="K104">
            <v>0</v>
          </cell>
        </row>
        <row r="105">
          <cell r="A105" t="str">
            <v>LEYECO III</v>
          </cell>
          <cell r="C105">
            <v>31294</v>
          </cell>
          <cell r="D105">
            <v>2751.306</v>
          </cell>
          <cell r="E105">
            <v>11.374234636205497</v>
          </cell>
          <cell r="F105">
            <v>5262.3607000000011</v>
          </cell>
          <cell r="H105" t="e">
            <v>#REF!</v>
          </cell>
          <cell r="I105" t="e">
            <v>#REF!</v>
          </cell>
          <cell r="K105">
            <v>-17.170000000000002</v>
          </cell>
        </row>
        <row r="106">
          <cell r="A106" t="str">
            <v>LEYECO IV</v>
          </cell>
          <cell r="C106">
            <v>89007</v>
          </cell>
          <cell r="D106">
            <v>10128.92</v>
          </cell>
          <cell r="E106">
            <v>8.7874126757837949</v>
          </cell>
          <cell r="G106">
            <v>-2279</v>
          </cell>
          <cell r="H106" t="e">
            <v>#REF!</v>
          </cell>
          <cell r="I106" t="e">
            <v>#REF!</v>
          </cell>
          <cell r="K106">
            <v>14.884766100421718</v>
          </cell>
        </row>
        <row r="107">
          <cell r="A107" t="str">
            <v>LEYECO V</v>
          </cell>
          <cell r="C107">
            <v>89715</v>
          </cell>
          <cell r="D107">
            <v>10084.066999999999</v>
          </cell>
          <cell r="E107">
            <v>8.89670804448245</v>
          </cell>
          <cell r="F107">
            <v>-60899.401199999993</v>
          </cell>
          <cell r="H107" t="e">
            <v>#REF!</v>
          </cell>
          <cell r="I107" t="e">
            <v>#REF!</v>
          </cell>
          <cell r="K107">
            <v>29.159751105753116</v>
          </cell>
        </row>
        <row r="108">
          <cell r="A108" t="str">
            <v>SOLECO</v>
          </cell>
          <cell r="C108">
            <v>138538</v>
          </cell>
          <cell r="D108">
            <v>16180.709000000001</v>
          </cell>
          <cell r="E108">
            <v>8.5619239552481901</v>
          </cell>
          <cell r="F108">
            <v>12251.311699999991</v>
          </cell>
          <cell r="H108" t="e">
            <v>#REF!</v>
          </cell>
          <cell r="I108" t="e">
            <v>#REF!</v>
          </cell>
          <cell r="K108">
            <v>10.461512273228623</v>
          </cell>
        </row>
        <row r="109">
          <cell r="A109" t="str">
            <v>SAMELCO I</v>
          </cell>
          <cell r="C109">
            <v>95946</v>
          </cell>
          <cell r="D109">
            <v>10086.707</v>
          </cell>
          <cell r="E109">
            <v>9.5121232330829084</v>
          </cell>
          <cell r="F109">
            <v>16567</v>
          </cell>
          <cell r="H109" t="e">
            <v>#REF!</v>
          </cell>
          <cell r="J109" t="e">
            <v>#REF!</v>
          </cell>
          <cell r="K109">
            <v>17.573874582691719</v>
          </cell>
        </row>
        <row r="110">
          <cell r="A110" t="str">
            <v>SAMELCO II</v>
          </cell>
          <cell r="C110">
            <v>112040</v>
          </cell>
          <cell r="D110">
            <v>10384.144</v>
          </cell>
          <cell r="E110">
            <v>10.789526801631411</v>
          </cell>
          <cell r="F110">
            <v>10901</v>
          </cell>
          <cell r="H110" t="e">
            <v>#REF!</v>
          </cell>
          <cell r="I110" t="e">
            <v>#REF!</v>
          </cell>
          <cell r="K110">
            <v>13.796788709262609</v>
          </cell>
        </row>
        <row r="111">
          <cell r="A111" t="str">
            <v>ESAMELCO</v>
          </cell>
          <cell r="C111">
            <v>85424</v>
          </cell>
          <cell r="D111">
            <v>8074.1540000000005</v>
          </cell>
          <cell r="E111">
            <v>0</v>
          </cell>
          <cell r="F111">
            <v>7220</v>
          </cell>
          <cell r="H111" t="e">
            <v>#REF!</v>
          </cell>
          <cell r="I111" t="e">
            <v>#REF!</v>
          </cell>
          <cell r="K111">
            <v>13.637154503251459</v>
          </cell>
        </row>
        <row r="112">
          <cell r="A112" t="str">
            <v>NORSAMELCO</v>
          </cell>
          <cell r="C112">
            <v>127066</v>
          </cell>
          <cell r="D112">
            <v>11459.636</v>
          </cell>
          <cell r="E112">
            <v>11.088135783719482</v>
          </cell>
          <cell r="F112">
            <v>20229</v>
          </cell>
          <cell r="H112" t="e">
            <v>#REF!</v>
          </cell>
          <cell r="J112" t="e">
            <v>#REF!</v>
          </cell>
          <cell r="K112">
            <v>22.282545963602935</v>
          </cell>
        </row>
        <row r="114">
          <cell r="C114">
            <v>913573</v>
          </cell>
          <cell r="D114">
            <v>83482.103000000003</v>
          </cell>
          <cell r="F114">
            <v>11531.271200000003</v>
          </cell>
          <cell r="G114">
            <v>-14475.325200000007</v>
          </cell>
          <cell r="H114" t="e">
            <v>#REF!</v>
          </cell>
          <cell r="I114" t="e">
            <v>#REF!</v>
          </cell>
          <cell r="J114" t="e">
            <v>#REF!</v>
          </cell>
        </row>
        <row r="116">
          <cell r="A116" t="str">
            <v>ZAMCELCO</v>
          </cell>
          <cell r="C116">
            <v>729745</v>
          </cell>
          <cell r="D116">
            <v>100915.25199999999</v>
          </cell>
          <cell r="E116">
            <v>7.2312656960912118</v>
          </cell>
          <cell r="G116">
            <v>-47905</v>
          </cell>
          <cell r="H116" t="e">
            <v>#REF!</v>
          </cell>
          <cell r="J116" t="e">
            <v>#REF!</v>
          </cell>
          <cell r="K116">
            <v>19.700153321793959</v>
          </cell>
        </row>
        <row r="117">
          <cell r="A117" t="str">
            <v>ZAMSURECO I</v>
          </cell>
          <cell r="C117">
            <v>286735</v>
          </cell>
          <cell r="D117">
            <v>38360.909</v>
          </cell>
          <cell r="E117">
            <v>7.4746664631956454</v>
          </cell>
          <cell r="F117">
            <v>12909.789999999979</v>
          </cell>
          <cell r="H117" t="e">
            <v>#REF!</v>
          </cell>
          <cell r="I117" t="e">
            <v>#REF!</v>
          </cell>
          <cell r="K117">
            <v>12.0729637218368</v>
          </cell>
        </row>
        <row r="118">
          <cell r="A118" t="str">
            <v>ZAMSURECO II</v>
          </cell>
          <cell r="C118">
            <v>158158</v>
          </cell>
          <cell r="D118">
            <v>20883.505000000001</v>
          </cell>
          <cell r="E118">
            <v>7.5733455662734768</v>
          </cell>
          <cell r="G118">
            <v>-14353.529899999994</v>
          </cell>
          <cell r="H118" t="e">
            <v>#REF!</v>
          </cell>
          <cell r="J118" t="e">
            <v>#REF!</v>
          </cell>
          <cell r="K118">
            <v>22.971439356125227</v>
          </cell>
        </row>
        <row r="119">
          <cell r="A119" t="str">
            <v>ZANECO</v>
          </cell>
          <cell r="C119">
            <v>281022</v>
          </cell>
          <cell r="D119">
            <v>35968.785000000003</v>
          </cell>
          <cell r="E119">
            <v>7.8129411377114897</v>
          </cell>
          <cell r="F119">
            <v>-3167.9094000000041</v>
          </cell>
          <cell r="H119" t="e">
            <v>#REF!</v>
          </cell>
          <cell r="J119" t="e">
            <v>#REF!</v>
          </cell>
          <cell r="K119">
            <v>12.127599725717443</v>
          </cell>
        </row>
        <row r="121">
          <cell r="C121">
            <v>1455660</v>
          </cell>
          <cell r="D121">
            <v>196128.451</v>
          </cell>
          <cell r="F121">
            <v>9741.8805999999749</v>
          </cell>
          <cell r="G121">
            <v>-62258.529899999994</v>
          </cell>
          <cell r="H121" t="e">
            <v>#REF!</v>
          </cell>
          <cell r="I121" t="e">
            <v>#REF!</v>
          </cell>
          <cell r="J121" t="e">
            <v>#REF!</v>
          </cell>
        </row>
        <row r="123">
          <cell r="A123" t="str">
            <v>BASELCO</v>
          </cell>
          <cell r="C123">
            <v>49019</v>
          </cell>
          <cell r="D123">
            <v>5366.2060000000001</v>
          </cell>
          <cell r="E123">
            <v>9.1347592693981561</v>
          </cell>
          <cell r="G123">
            <v>-12480</v>
          </cell>
          <cell r="H123" t="e">
            <v>#REF!</v>
          </cell>
          <cell r="J123" t="e">
            <v>#REF!</v>
          </cell>
          <cell r="K123">
            <v>36.012741403469079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 t="e">
            <v>#REF!</v>
          </cell>
          <cell r="J124" t="e">
            <v>#REF!</v>
          </cell>
          <cell r="K124">
            <v>0</v>
          </cell>
        </row>
        <row r="125">
          <cell r="A125" t="str">
            <v>MAGELCO</v>
          </cell>
          <cell r="C125">
            <v>32808</v>
          </cell>
          <cell r="D125">
            <v>4759.3609999999999</v>
          </cell>
          <cell r="E125">
            <v>6.8933623652418889</v>
          </cell>
          <cell r="G125">
            <v>-16217</v>
          </cell>
          <cell r="H125" t="e">
            <v>#REF!</v>
          </cell>
          <cell r="J125" t="e">
            <v>#REF!</v>
          </cell>
          <cell r="K125">
            <v>38.281205063907336</v>
          </cell>
        </row>
        <row r="126">
          <cell r="A126" t="str">
            <v>SIASELCO</v>
          </cell>
          <cell r="C126">
            <v>5540</v>
          </cell>
          <cell r="D126">
            <v>505.56599999999997</v>
          </cell>
          <cell r="E126">
            <v>10.95801537286922</v>
          </cell>
          <cell r="F126">
            <v>180</v>
          </cell>
          <cell r="H126" t="e">
            <v>#REF!</v>
          </cell>
          <cell r="I126" t="e">
            <v>#REF!</v>
          </cell>
          <cell r="K126">
            <v>11.165009593581022</v>
          </cell>
        </row>
        <row r="127">
          <cell r="A127" t="str">
            <v>SULECO</v>
          </cell>
          <cell r="C127">
            <v>66257</v>
          </cell>
          <cell r="D127">
            <v>6492.6009999999997</v>
          </cell>
          <cell r="E127">
            <v>10.205001046575941</v>
          </cell>
          <cell r="G127">
            <v>-2742.71179999999</v>
          </cell>
          <cell r="H127" t="e">
            <v>#REF!</v>
          </cell>
          <cell r="J127" t="e">
            <v>#REF!</v>
          </cell>
          <cell r="K127">
            <v>31.405531789915642</v>
          </cell>
        </row>
        <row r="128">
          <cell r="A128" t="str">
            <v>TAWELCO</v>
          </cell>
          <cell r="C128">
            <v>29520</v>
          </cell>
          <cell r="D128">
            <v>3192.3760000000002</v>
          </cell>
          <cell r="E128">
            <v>9.2470310514801515</v>
          </cell>
          <cell r="G128">
            <v>-25391</v>
          </cell>
          <cell r="H128" t="e">
            <v>#REF!</v>
          </cell>
          <cell r="J128" t="e">
            <v>#REF!</v>
          </cell>
          <cell r="K128">
            <v>29.205205938434954</v>
          </cell>
        </row>
        <row r="129">
          <cell r="A129" t="str">
            <v>LASURECO</v>
          </cell>
          <cell r="C129">
            <v>114288</v>
          </cell>
          <cell r="D129">
            <v>15902.625</v>
          </cell>
          <cell r="E129">
            <v>7.1867380385313746</v>
          </cell>
          <cell r="G129">
            <v>-19018.754000000001</v>
          </cell>
          <cell r="H129" t="e">
            <v>#REF!</v>
          </cell>
          <cell r="J129" t="e">
            <v>#REF!</v>
          </cell>
          <cell r="K129">
            <v>16.629334274992932</v>
          </cell>
        </row>
        <row r="131">
          <cell r="C131">
            <v>297432</v>
          </cell>
          <cell r="D131">
            <v>36218.735000000001</v>
          </cell>
          <cell r="F131">
            <v>180</v>
          </cell>
          <cell r="G131">
            <v>-75849.465799999991</v>
          </cell>
          <cell r="H131" t="e">
            <v>#REF!</v>
          </cell>
          <cell r="I131" t="e">
            <v>#REF!</v>
          </cell>
          <cell r="J131" t="e">
            <v>#REF!</v>
          </cell>
        </row>
        <row r="134">
          <cell r="A134" t="str">
            <v>BUSECO</v>
          </cell>
          <cell r="C134">
            <v>213700</v>
          </cell>
          <cell r="D134">
            <v>29116.652999999998</v>
          </cell>
          <cell r="E134">
            <v>7.3394424833101528</v>
          </cell>
          <cell r="F134">
            <v>18982.426210000005</v>
          </cell>
          <cell r="H134" t="e">
            <v>#REF!</v>
          </cell>
          <cell r="J134" t="e">
            <v>#REF!</v>
          </cell>
          <cell r="K134">
            <v>11.577486522216105</v>
          </cell>
        </row>
        <row r="135">
          <cell r="A135" t="str">
            <v>CAMELCO</v>
          </cell>
          <cell r="C135">
            <v>39714</v>
          </cell>
          <cell r="D135">
            <v>3475.3150000000001</v>
          </cell>
          <cell r="E135">
            <v>11.427453338762097</v>
          </cell>
          <cell r="F135">
            <v>1146</v>
          </cell>
          <cell r="H135" t="e">
            <v>#REF!</v>
          </cell>
          <cell r="J135" t="e">
            <v>#REF!</v>
          </cell>
          <cell r="K135">
            <v>11.362596765295228</v>
          </cell>
        </row>
        <row r="136">
          <cell r="A136" t="str">
            <v>FIBECO</v>
          </cell>
          <cell r="C136">
            <v>263329</v>
          </cell>
          <cell r="D136">
            <v>32805.627</v>
          </cell>
          <cell r="E136">
            <v>8.0269461089708791</v>
          </cell>
          <cell r="F136">
            <v>1780</v>
          </cell>
          <cell r="H136" t="e">
            <v>#REF!</v>
          </cell>
          <cell r="I136" t="e">
            <v>#REF!</v>
          </cell>
          <cell r="K136">
            <v>14.110415417768163</v>
          </cell>
        </row>
        <row r="137">
          <cell r="A137" t="str">
            <v>LANECO</v>
          </cell>
          <cell r="C137">
            <v>102388</v>
          </cell>
          <cell r="D137">
            <v>14437.282999999999</v>
          </cell>
          <cell r="E137">
            <v>7.0919161174578349</v>
          </cell>
          <cell r="G137">
            <v>-1563.5491000000038</v>
          </cell>
          <cell r="H137" t="e">
            <v>#REF!</v>
          </cell>
          <cell r="I137" t="e">
            <v>#REF!</v>
          </cell>
          <cell r="K137">
            <v>16.083394880868173</v>
          </cell>
        </row>
        <row r="138">
          <cell r="A138" t="str">
            <v>MOELCI I</v>
          </cell>
          <cell r="C138">
            <v>75893</v>
          </cell>
          <cell r="D138">
            <v>9889.9889999999996</v>
          </cell>
          <cell r="E138">
            <v>7.6737193539851258</v>
          </cell>
          <cell r="G138">
            <v>-2950.426999999996</v>
          </cell>
          <cell r="H138" t="e">
            <v>#REF!</v>
          </cell>
          <cell r="J138" t="e">
            <v>#REF!</v>
          </cell>
          <cell r="K138">
            <v>12.276866476185171</v>
          </cell>
        </row>
        <row r="139">
          <cell r="A139" t="str">
            <v>MOELCI II</v>
          </cell>
          <cell r="C139">
            <v>191926</v>
          </cell>
          <cell r="D139">
            <v>26925.050999999999</v>
          </cell>
          <cell r="E139">
            <v>7.1281573431374374</v>
          </cell>
          <cell r="F139">
            <v>7906</v>
          </cell>
          <cell r="H139" t="e">
            <v>#REF!</v>
          </cell>
          <cell r="I139" t="e">
            <v>#REF!</v>
          </cell>
          <cell r="K139">
            <v>11.62861777674574</v>
          </cell>
        </row>
        <row r="140">
          <cell r="A140" t="str">
            <v>MORESCO I</v>
          </cell>
          <cell r="C140">
            <v>380635</v>
          </cell>
          <cell r="D140">
            <v>50629.84</v>
          </cell>
          <cell r="E140">
            <v>7.5179972917157158</v>
          </cell>
          <cell r="F140">
            <v>12670</v>
          </cell>
          <cell r="H140" t="e">
            <v>#REF!</v>
          </cell>
          <cell r="I140" t="e">
            <v>#REF!</v>
          </cell>
          <cell r="K140">
            <v>2.2396387364915107</v>
          </cell>
        </row>
        <row r="141">
          <cell r="A141" t="str">
            <v>MORESCO II</v>
          </cell>
          <cell r="C141">
            <v>185561</v>
          </cell>
          <cell r="D141">
            <v>19572.151000000002</v>
          </cell>
          <cell r="E141">
            <v>9.4808690163896649</v>
          </cell>
          <cell r="F141">
            <v>1461</v>
          </cell>
          <cell r="H141" t="e">
            <v>#REF!</v>
          </cell>
          <cell r="J141" t="e">
            <v>#REF!</v>
          </cell>
          <cell r="K141">
            <v>10.630861425826147</v>
          </cell>
        </row>
        <row r="143">
          <cell r="C143">
            <v>1453146</v>
          </cell>
          <cell r="D143">
            <v>186851.90900000001</v>
          </cell>
          <cell r="F143">
            <v>43945.426210000005</v>
          </cell>
          <cell r="G143">
            <v>-4513.9760999999999</v>
          </cell>
          <cell r="H143" t="e">
            <v>#REF!</v>
          </cell>
          <cell r="I143" t="e">
            <v>#REF!</v>
          </cell>
          <cell r="J143" t="e">
            <v>#REF!</v>
          </cell>
        </row>
        <row r="145">
          <cell r="A145" t="str">
            <v>ANECO</v>
          </cell>
          <cell r="C145">
            <v>476741</v>
          </cell>
          <cell r="D145">
            <v>58588.237000000001</v>
          </cell>
          <cell r="E145">
            <v>8.1371453454044023</v>
          </cell>
          <cell r="F145">
            <v>12720</v>
          </cell>
          <cell r="H145" t="e">
            <v>#REF!</v>
          </cell>
          <cell r="I145" t="e">
            <v>#REF!</v>
          </cell>
          <cell r="K145">
            <v>10.683812125748085</v>
          </cell>
        </row>
        <row r="146">
          <cell r="A146" t="str">
            <v>ASELCO</v>
          </cell>
          <cell r="C146">
            <v>320232</v>
          </cell>
          <cell r="D146">
            <v>35936.366000000002</v>
          </cell>
          <cell r="E146">
            <v>8.9110846656002991</v>
          </cell>
          <cell r="F146">
            <v>9337</v>
          </cell>
          <cell r="H146" t="e">
            <v>#REF!</v>
          </cell>
          <cell r="J146" t="e">
            <v>#REF!</v>
          </cell>
          <cell r="K146">
            <v>9.94293257374928</v>
          </cell>
        </row>
        <row r="147">
          <cell r="A147" t="str">
            <v>DIELCO</v>
          </cell>
          <cell r="C147">
            <v>17204</v>
          </cell>
          <cell r="D147">
            <v>2139.6669999999999</v>
          </cell>
          <cell r="E147">
            <v>8.0405034989089419</v>
          </cell>
          <cell r="F147">
            <v>1371.398000000001</v>
          </cell>
          <cell r="H147" t="e">
            <v>#REF!</v>
          </cell>
          <cell r="I147" t="e">
            <v>#REF!</v>
          </cell>
          <cell r="K147">
            <v>5.106361007848002</v>
          </cell>
        </row>
        <row r="148">
          <cell r="A148" t="str">
            <v>SIARELCO</v>
          </cell>
          <cell r="C148">
            <v>28510</v>
          </cell>
          <cell r="D148">
            <v>3446.7</v>
          </cell>
          <cell r="E148">
            <v>8.2716801578321295</v>
          </cell>
          <cell r="F148">
            <v>2436</v>
          </cell>
          <cell r="H148" t="e">
            <v>#REF!</v>
          </cell>
          <cell r="I148" t="e">
            <v>#REF!</v>
          </cell>
          <cell r="K148">
            <v>6.9960342377206999</v>
          </cell>
        </row>
        <row r="149">
          <cell r="A149" t="str">
            <v>SURNECO</v>
          </cell>
          <cell r="C149">
            <v>216712</v>
          </cell>
          <cell r="D149">
            <v>30063.282999999999</v>
          </cell>
          <cell r="E149">
            <v>7.2085274252981622</v>
          </cell>
          <cell r="F149">
            <v>1332</v>
          </cell>
          <cell r="H149" t="e">
            <v>#REF!</v>
          </cell>
          <cell r="J149" t="e">
            <v>#REF!</v>
          </cell>
          <cell r="K149">
            <v>9.3878858718109548</v>
          </cell>
        </row>
        <row r="150">
          <cell r="A150" t="str">
            <v>SURSECO I</v>
          </cell>
          <cell r="C150">
            <v>88076</v>
          </cell>
          <cell r="D150">
            <v>10331.278</v>
          </cell>
          <cell r="E150">
            <v>8.5251795566821453</v>
          </cell>
          <cell r="F150">
            <v>1582</v>
          </cell>
          <cell r="H150" t="e">
            <v>#REF!</v>
          </cell>
          <cell r="I150" t="e">
            <v>#REF!</v>
          </cell>
          <cell r="K150">
            <v>12.095408591914788</v>
          </cell>
        </row>
        <row r="151">
          <cell r="A151" t="str">
            <v>SURSECO II</v>
          </cell>
          <cell r="C151">
            <v>94100</v>
          </cell>
          <cell r="D151">
            <v>11467.084999999999</v>
          </cell>
          <cell r="E151">
            <v>8.206095969463906</v>
          </cell>
          <cell r="G151">
            <v>-2513</v>
          </cell>
          <cell r="H151" t="e">
            <v>#REF!</v>
          </cell>
          <cell r="I151" t="e">
            <v>#REF!</v>
          </cell>
          <cell r="K151">
            <v>14.603291848300209</v>
          </cell>
        </row>
        <row r="153">
          <cell r="C153">
            <v>1241575</v>
          </cell>
          <cell r="D153">
            <v>151972.61599999998</v>
          </cell>
          <cell r="F153">
            <v>28778.398000000001</v>
          </cell>
          <cell r="G153">
            <v>-2513</v>
          </cell>
          <cell r="H153" t="e">
            <v>#REF!</v>
          </cell>
          <cell r="I153" t="e">
            <v>#REF!</v>
          </cell>
          <cell r="J153" t="e">
            <v>#REF!</v>
          </cell>
        </row>
        <row r="155">
          <cell r="A155" t="str">
            <v>DANECO</v>
          </cell>
          <cell r="C155">
            <v>630763</v>
          </cell>
          <cell r="D155">
            <v>80789.285999999993</v>
          </cell>
          <cell r="E155">
            <v>7.8075080401131416</v>
          </cell>
          <cell r="G155">
            <v>-48450</v>
          </cell>
          <cell r="H155" t="e">
            <v>#REF!</v>
          </cell>
          <cell r="I155" t="e">
            <v>#REF!</v>
          </cell>
          <cell r="K155">
            <v>16.589156755904352</v>
          </cell>
        </row>
        <row r="156">
          <cell r="A156" t="str">
            <v>DASURECO</v>
          </cell>
          <cell r="C156">
            <v>396950</v>
          </cell>
          <cell r="D156">
            <v>54337.491999999998</v>
          </cell>
          <cell r="E156">
            <v>7.305269076460136</v>
          </cell>
          <cell r="F156">
            <v>19537</v>
          </cell>
          <cell r="H156" t="e">
            <v>#REF!</v>
          </cell>
          <cell r="I156" t="e">
            <v>#REF!</v>
          </cell>
          <cell r="K156">
            <v>7.305269076460136</v>
          </cell>
        </row>
        <row r="157">
          <cell r="A157" t="str">
            <v>DORECO</v>
          </cell>
          <cell r="C157">
            <v>167254</v>
          </cell>
          <cell r="D157">
            <v>19222.133999999998</v>
          </cell>
          <cell r="E157">
            <v>8.7011150791062022</v>
          </cell>
          <cell r="F157">
            <v>11253</v>
          </cell>
          <cell r="H157" t="e">
            <v>#REF!</v>
          </cell>
          <cell r="I157" t="e">
            <v>#REF!</v>
          </cell>
          <cell r="K157">
            <v>8.7011150791062022</v>
          </cell>
        </row>
        <row r="158">
          <cell r="I158">
            <v>0</v>
          </cell>
        </row>
        <row r="159">
          <cell r="C159">
            <v>1194967</v>
          </cell>
          <cell r="D159">
            <v>154348.91199999998</v>
          </cell>
          <cell r="F159">
            <v>30790</v>
          </cell>
          <cell r="G159">
            <v>-48450</v>
          </cell>
          <cell r="H159" t="e">
            <v>#REF!</v>
          </cell>
          <cell r="I159" t="e">
            <v>#REF!</v>
          </cell>
          <cell r="J159">
            <v>0</v>
          </cell>
        </row>
        <row r="161">
          <cell r="A161" t="str">
            <v>COTELCO</v>
          </cell>
          <cell r="C161">
            <v>270530</v>
          </cell>
          <cell r="D161">
            <v>37197.504999999997</v>
          </cell>
          <cell r="E161">
            <v>7.272799613845069</v>
          </cell>
          <cell r="F161">
            <v>9285</v>
          </cell>
          <cell r="H161" t="e">
            <v>#REF!</v>
          </cell>
          <cell r="J161" t="e">
            <v>#REF!</v>
          </cell>
          <cell r="K161">
            <v>12.901804395822511</v>
          </cell>
        </row>
        <row r="162">
          <cell r="A162" t="str">
            <v>COTELCO-PPALMA</v>
          </cell>
          <cell r="C162">
            <v>76301</v>
          </cell>
          <cell r="D162">
            <v>12626.557000000001</v>
          </cell>
          <cell r="E162">
            <v>6.0428983134515608</v>
          </cell>
          <cell r="G162">
            <v>-2807</v>
          </cell>
          <cell r="H162" t="e">
            <v>#REF!</v>
          </cell>
          <cell r="K162">
            <v>23.87396646135775</v>
          </cell>
        </row>
        <row r="163">
          <cell r="A163" t="str">
            <v>SOCOTECO I</v>
          </cell>
          <cell r="C163">
            <v>298075</v>
          </cell>
          <cell r="D163">
            <v>44845.578000000001</v>
          </cell>
          <cell r="E163">
            <v>6.6466976967049014</v>
          </cell>
          <cell r="G163">
            <v>-553</v>
          </cell>
          <cell r="H163" t="e">
            <v>#REF!</v>
          </cell>
          <cell r="I163" t="e">
            <v>#REF!</v>
          </cell>
          <cell r="K163">
            <v>12.653949204032481</v>
          </cell>
        </row>
        <row r="164">
          <cell r="A164" t="str">
            <v>SOCOTECO II</v>
          </cell>
          <cell r="C164">
            <v>1156997</v>
          </cell>
          <cell r="D164">
            <v>169678.64</v>
          </cell>
          <cell r="E164">
            <v>6.8187545586173952</v>
          </cell>
          <cell r="G164">
            <v>-2973.2155999999959</v>
          </cell>
          <cell r="H164" t="e">
            <v>#REF!</v>
          </cell>
          <cell r="J164" t="e">
            <v>#REF!</v>
          </cell>
          <cell r="K164">
            <v>12.69828628219514</v>
          </cell>
        </row>
        <row r="165">
          <cell r="A165" t="str">
            <v>SUKELCO</v>
          </cell>
          <cell r="C165">
            <v>223123</v>
          </cell>
          <cell r="D165">
            <v>31325.468000000001</v>
          </cell>
          <cell r="E165">
            <v>7.1227347664845739</v>
          </cell>
          <cell r="F165">
            <v>2273</v>
          </cell>
          <cell r="H165" t="e">
            <v>#REF!</v>
          </cell>
          <cell r="I165" t="e">
            <v>#REF!</v>
          </cell>
          <cell r="K165">
            <v>14.950947411455569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 of consumers per emp."/>
      <sheetName val="FINANCIAL RATIOS"/>
      <sheetName val="npc per cons"/>
      <sheetName val="Debt Service Ratio audited"/>
      <sheetName val="net profit margin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TOTAL VISAYAS"/>
      <sheetName val="REG6"/>
      <sheetName val="REG7"/>
      <sheetName val="REG8"/>
      <sheetName val="REG9"/>
      <sheetName val="ARMM"/>
      <sheetName val="REG10"/>
      <sheetName val="CARAGA"/>
      <sheetName val="TOTAL MINDANAO"/>
      <sheetName val="REG11"/>
      <sheetName val="REG12"/>
      <sheetName val="SUMMARY"/>
      <sheetName val="main"/>
      <sheetName val="b4 and after rfsc profitability"/>
      <sheetName val="ec profitability after"/>
      <sheetName val="executive summ ok"/>
      <sheetName val="RESULTS OF OPERATIONS front)"/>
      <sheetName val="ECs PROFITABILITY ok"/>
      <sheetName val="ECs PROFITABILITY comparative"/>
      <sheetName val="ReSULTS OF OPER PER REG(FINAL)"/>
      <sheetName val="TOP LOSERS"/>
      <sheetName val="TOP GAINERS"/>
      <sheetName val="TOP GROSSER "/>
      <sheetName val="TOP NO. OF CONSUMERS"/>
      <sheetName val="main (2)"/>
      <sheetName val="PROFITABILITY RATIO"/>
      <sheetName val="NON POWER COST aftr RF NO CDA"/>
      <sheetName val="analysis"/>
      <sheetName val="NON POWER COST COMP aftr RF ALL"/>
      <sheetName val="NON POWER COST COMP aftr RF (2)"/>
      <sheetName val="NON POWER COST COMP net uc&amp;rf"/>
      <sheetName val="NON POWER COST gross uc&amp;rf"/>
      <sheetName val="porposed guarantee fund"/>
      <sheetName val="porposed guarantee fund (2)"/>
      <sheetName val="ECs Profitability w MCC (2)"/>
      <sheetName val="ECs Profitability w MC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Financial Profile as of June 30, 2023</v>
          </cell>
        </row>
        <row r="3">
          <cell r="A3" t="str">
            <v>With Comparative Figures as of June 30, 2022</v>
          </cell>
        </row>
      </sheetData>
      <sheetData sheetId="15">
        <row r="2">
          <cell r="A2" t="str">
            <v>Financial Profile as of June 30, 2023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"/>
      <sheetName val="surseco II"/>
      <sheetName val="surseco I"/>
      <sheetName val="surneco"/>
      <sheetName val="siarelco"/>
      <sheetName val="dielco"/>
      <sheetName val="aselco"/>
      <sheetName val="aneco"/>
      <sheetName val="moresco II"/>
      <sheetName val="moresco I"/>
      <sheetName val="moelci II"/>
      <sheetName val="moelci I"/>
      <sheetName val="laneco"/>
      <sheetName val="fibeco"/>
      <sheetName val="camelco"/>
      <sheetName val="buseco"/>
      <sheetName val="bileco"/>
      <sheetName val="soleco"/>
      <sheetName val="esamelco"/>
      <sheetName val="samelco II"/>
      <sheetName val="samelco I"/>
      <sheetName val="norsamelco"/>
      <sheetName val="leyeco V"/>
      <sheetName val="leyeco IV"/>
      <sheetName val="leyeco III"/>
      <sheetName val="leyeco II"/>
      <sheetName val="dorelco"/>
      <sheetName val="biselco"/>
      <sheetName val="lubelco"/>
      <sheetName val="ormeco"/>
      <sheetName val="omeco"/>
      <sheetName val="romelco"/>
      <sheetName val="paleco"/>
      <sheetName val="tielco"/>
      <sheetName val="marelco"/>
      <sheetName val="cenpelco"/>
      <sheetName val="inec"/>
      <sheetName val="panelco III"/>
      <sheetName val="iseco"/>
      <sheetName val="luelco"/>
      <sheetName val="panelco I"/>
      <sheetName val="batelec 1"/>
      <sheetName val="batelec 2"/>
      <sheetName val="fleco"/>
      <sheetName val="quezelco 1"/>
      <sheetName val="quezon 2"/>
      <sheetName val="ceneco"/>
      <sheetName val="akelco"/>
      <sheetName val="anteco"/>
      <sheetName val="capelco"/>
      <sheetName val="ileco I"/>
      <sheetName val="ileco II"/>
      <sheetName val="ileco III"/>
      <sheetName val="noceco"/>
      <sheetName val="noneco"/>
      <sheetName val="banelco"/>
      <sheetName val="boheco I"/>
      <sheetName val="boheco II"/>
      <sheetName val="cebeco I"/>
      <sheetName val="cebeco II"/>
      <sheetName val="cebeco III"/>
      <sheetName val="celco"/>
      <sheetName val="noreco I"/>
      <sheetName val="noreco II"/>
      <sheetName val="prosielco"/>
    </sheetNames>
    <sheetDataSet>
      <sheetData sheetId="0">
        <row r="8">
          <cell r="J8">
            <v>-0.38506999999999997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8">
          <cell r="J8">
            <v>-2.8737000000000004</v>
          </cell>
        </row>
      </sheetData>
      <sheetData sheetId="61"/>
      <sheetData sheetId="62"/>
      <sheetData sheetId="63"/>
      <sheetData sheetId="6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profile(mcso)"/>
      <sheetName val="NEA-BIT"/>
    </sheetNames>
    <sheetDataSet>
      <sheetData sheetId="0" refreshError="1">
        <row r="10">
          <cell r="D10">
            <v>1067294.52681</v>
          </cell>
        </row>
        <row r="94">
          <cell r="D94">
            <v>111870.84884000001</v>
          </cell>
          <cell r="E94">
            <v>114591.42657000001</v>
          </cell>
          <cell r="F94">
            <v>-2720.5777300000045</v>
          </cell>
          <cell r="I94">
            <v>-2.2349040304342469</v>
          </cell>
          <cell r="K94">
            <v>10471.10002</v>
          </cell>
        </row>
        <row r="95">
          <cell r="D95">
            <v>198991.68969</v>
          </cell>
          <cell r="E95">
            <v>212146.88769</v>
          </cell>
          <cell r="F95">
            <v>-13155.198000000004</v>
          </cell>
          <cell r="I95">
            <v>-2.0000000000000004</v>
          </cell>
          <cell r="K95">
            <v>133054.94278000001</v>
          </cell>
        </row>
        <row r="96">
          <cell r="D96">
            <v>193951.97352999999</v>
          </cell>
          <cell r="E96">
            <v>203783.58884000001</v>
          </cell>
          <cell r="F96">
            <v>-9831.6153100000229</v>
          </cell>
          <cell r="I96">
            <v>-1.5567292317275514</v>
          </cell>
          <cell r="K96">
            <v>127907.83215999999</v>
          </cell>
        </row>
        <row r="97">
          <cell r="D97">
            <v>53596.588159999999</v>
          </cell>
          <cell r="E97">
            <v>55645.451049999996</v>
          </cell>
          <cell r="F97">
            <v>-2048.8628899999967</v>
          </cell>
          <cell r="I97">
            <v>-2.0705289044562267</v>
          </cell>
          <cell r="K97">
            <v>12247.76995</v>
          </cell>
        </row>
        <row r="98">
          <cell r="D98">
            <v>11943.663779999999</v>
          </cell>
          <cell r="E98">
            <v>13089.56278</v>
          </cell>
          <cell r="F98">
            <v>-1145.8990000000013</v>
          </cell>
          <cell r="I98">
            <v>0</v>
          </cell>
          <cell r="K98">
            <v>36116.22855</v>
          </cell>
        </row>
        <row r="99">
          <cell r="D99">
            <v>34747.341359999999</v>
          </cell>
          <cell r="E99">
            <v>34747.341359999999</v>
          </cell>
          <cell r="F99">
            <v>0</v>
          </cell>
          <cell r="I99">
            <v>0</v>
          </cell>
          <cell r="K99">
            <v>0</v>
          </cell>
        </row>
        <row r="100">
          <cell r="D100">
            <v>47190.096749999997</v>
          </cell>
          <cell r="E100">
            <v>47190.096749999997</v>
          </cell>
          <cell r="F100">
            <v>0</v>
          </cell>
          <cell r="I100">
            <v>0</v>
          </cell>
          <cell r="K100">
            <v>1E-3</v>
          </cell>
        </row>
        <row r="101">
          <cell r="D101">
            <v>103445.35073999999</v>
          </cell>
          <cell r="E101">
            <v>105932.56894</v>
          </cell>
          <cell r="F101">
            <v>-2487.218200000003</v>
          </cell>
          <cell r="I101">
            <v>-1.0000012865795691</v>
          </cell>
          <cell r="K101">
            <v>37390.146670000002</v>
          </cell>
        </row>
        <row r="102">
          <cell r="D102">
            <v>182.38404</v>
          </cell>
          <cell r="E102">
            <v>3869.5812000000001</v>
          </cell>
          <cell r="F102">
            <v>-3687.1971600000002</v>
          </cell>
          <cell r="I102">
            <v>0</v>
          </cell>
          <cell r="K102">
            <v>-3687.1971600000002</v>
          </cell>
        </row>
        <row r="103">
          <cell r="D103">
            <v>23053.963079999998</v>
          </cell>
          <cell r="E103">
            <v>23723.495989999999</v>
          </cell>
          <cell r="F103">
            <v>-669.53291000000172</v>
          </cell>
          <cell r="I103">
            <v>-2.0048836805399644</v>
          </cell>
          <cell r="K103">
            <v>3786.4676099999997</v>
          </cell>
        </row>
        <row r="104">
          <cell r="I104">
            <v>-1.8747557608612264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I"/>
      <sheetName val="REG IIok"/>
      <sheetName val="CAR"/>
      <sheetName val="REG IIIok"/>
      <sheetName val="REG IV-A"/>
      <sheetName val="REG IV-B"/>
      <sheetName val="REG V"/>
      <sheetName val="REG VIok"/>
      <sheetName val="NIR"/>
      <sheetName val="REG VII"/>
      <sheetName val="REG VIII"/>
      <sheetName val="REG IXok"/>
      <sheetName val="REG X"/>
      <sheetName val="REG XI"/>
      <sheetName val="REG XII"/>
      <sheetName val="ARMM"/>
      <sheetName val="CARA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7">
          <cell r="AL97" t="str">
            <v>32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D103"/>
  <sheetViews>
    <sheetView tabSelected="1" zoomScale="70" zoomScaleNormal="70" workbookViewId="0">
      <pane xSplit="1" ySplit="10" topLeftCell="B65" activePane="bottomRight" state="frozen"/>
      <selection activeCell="C83" sqref="C83"/>
      <selection pane="topRight" activeCell="C83" sqref="C83"/>
      <selection pane="bottomLeft" activeCell="C83" sqref="C83"/>
      <selection pane="bottomRight" activeCell="A82" sqref="A82"/>
    </sheetView>
  </sheetViews>
  <sheetFormatPr defaultColWidth="9.109375" defaultRowHeight="15" x14ac:dyDescent="0.25"/>
  <cols>
    <col min="1" max="1" width="41" style="2" customWidth="1"/>
    <col min="2" max="3" width="14.33203125" style="2" customWidth="1"/>
    <col min="4" max="5" width="12.88671875" style="2" customWidth="1"/>
    <col min="6" max="6" width="1.5546875" style="2" customWidth="1"/>
    <col min="7" max="7" width="16.109375" style="2" customWidth="1"/>
    <col min="8" max="9" width="14.33203125" style="2" customWidth="1"/>
    <col min="10" max="10" width="10.5546875" style="2" customWidth="1"/>
    <col min="11" max="11" width="1.5546875" style="2" customWidth="1"/>
    <col min="12" max="13" width="14.33203125" style="2" customWidth="1"/>
    <col min="14" max="14" width="15" style="2" customWidth="1"/>
    <col min="15" max="15" width="10.5546875" style="2" customWidth="1"/>
    <col min="16" max="16" width="1.5546875" style="2" customWidth="1"/>
    <col min="17" max="18" width="16.109375" style="2" customWidth="1"/>
    <col min="19" max="19" width="14.33203125" style="2" customWidth="1"/>
    <col min="20" max="20" width="10.5546875" style="2" customWidth="1"/>
    <col min="21" max="21" width="1.44140625" style="2" customWidth="1"/>
    <col min="22" max="23" width="16.109375" style="2" customWidth="1"/>
    <col min="24" max="24" width="15" style="2" customWidth="1"/>
    <col min="25" max="25" width="10.5546875" style="2" customWidth="1"/>
    <col min="26" max="26" width="1.6640625" style="2" customWidth="1"/>
    <col min="27" max="27" width="16.109375" style="2" customWidth="1"/>
    <col min="28" max="29" width="14.33203125" style="2" customWidth="1"/>
    <col min="30" max="30" width="11.5546875" style="2" customWidth="1"/>
    <col min="31" max="31" width="1.44140625" style="2" customWidth="1"/>
    <col min="32" max="33" width="14.33203125" style="2" customWidth="1"/>
    <col min="34" max="34" width="12.88671875" style="2" customWidth="1"/>
    <col min="35" max="35" width="10.5546875" style="2" customWidth="1"/>
    <col min="36" max="36" width="1.6640625" style="2" customWidth="1"/>
    <col min="37" max="39" width="14.33203125" style="2" customWidth="1"/>
    <col min="40" max="40" width="10.5546875" style="2" customWidth="1"/>
    <col min="41" max="41" width="1.44140625" style="2" customWidth="1"/>
    <col min="42" max="43" width="16.109375" style="2" customWidth="1"/>
    <col min="44" max="44" width="15" style="2" customWidth="1"/>
    <col min="45" max="45" width="10.5546875" style="2" customWidth="1"/>
    <col min="46" max="47" width="14.33203125" style="2" customWidth="1"/>
    <col min="48" max="48" width="12.88671875" style="2" customWidth="1"/>
    <col min="49" max="49" width="11.5546875" style="2" customWidth="1"/>
    <col min="50" max="50" width="1.5546875" style="2" customWidth="1"/>
    <col min="51" max="51" width="17.5546875" style="2" customWidth="1"/>
    <col min="52" max="53" width="16.109375" style="2" customWidth="1"/>
    <col min="54" max="54" width="10.5546875" style="2" customWidth="1"/>
    <col min="55" max="55" width="12.5546875" style="2" customWidth="1"/>
    <col min="56" max="56" width="22.88671875" style="2" customWidth="1"/>
    <col min="57" max="16384" width="9.109375" style="2"/>
  </cols>
  <sheetData>
    <row r="1" spans="1:56" ht="18" customHeight="1" x14ac:dyDescent="0.3">
      <c r="A1" s="1" t="s">
        <v>0</v>
      </c>
      <c r="L1" s="1"/>
      <c r="M1" s="1"/>
      <c r="BC1"/>
      <c r="BD1"/>
    </row>
    <row r="2" spans="1:56" ht="18" customHeight="1" x14ac:dyDescent="0.3">
      <c r="A2" s="1" t="str">
        <f>+[4]REG6!A2</f>
        <v>Financial Profile as of June 30, 2023</v>
      </c>
      <c r="L2" s="1"/>
      <c r="M2" s="1"/>
      <c r="BC2"/>
      <c r="BD2"/>
    </row>
    <row r="3" spans="1:56" ht="18" customHeight="1" x14ac:dyDescent="0.3">
      <c r="A3" s="1" t="str">
        <f>+[4]REG6!A3</f>
        <v>With Comparative Figures as of June 30, 2022</v>
      </c>
      <c r="L3" s="1"/>
      <c r="M3" s="1"/>
      <c r="BC3"/>
      <c r="BD3"/>
    </row>
    <row r="4" spans="1:56" ht="18" customHeight="1" x14ac:dyDescent="0.3">
      <c r="A4" s="3" t="s">
        <v>1</v>
      </c>
      <c r="BC4"/>
      <c r="BD4"/>
    </row>
    <row r="5" spans="1:56" ht="15" hidden="1" customHeight="1" x14ac:dyDescent="0.3">
      <c r="A5"/>
      <c r="AK5" s="27"/>
      <c r="AL5" s="27"/>
      <c r="AM5" s="27"/>
      <c r="AN5" s="27"/>
      <c r="AO5" s="4"/>
      <c r="AP5" s="27"/>
      <c r="AQ5" s="27"/>
      <c r="AR5" s="27"/>
      <c r="AS5" s="27"/>
      <c r="BC5"/>
      <c r="BD5"/>
    </row>
    <row r="6" spans="1:56" ht="15.6" x14ac:dyDescent="0.3">
      <c r="A6"/>
      <c r="B6" s="27"/>
      <c r="C6" s="27"/>
      <c r="D6" s="27"/>
      <c r="E6" s="27"/>
      <c r="G6" s="27"/>
      <c r="H6" s="27"/>
      <c r="I6" s="27"/>
      <c r="J6" s="27"/>
      <c r="K6" s="5"/>
      <c r="L6" s="27"/>
      <c r="M6" s="27"/>
      <c r="N6" s="27"/>
      <c r="O6" s="27"/>
      <c r="P6" s="6"/>
      <c r="Q6" s="27"/>
      <c r="R6" s="27"/>
      <c r="S6" s="27"/>
      <c r="T6" s="27"/>
      <c r="U6" s="5"/>
      <c r="V6" s="27"/>
      <c r="W6" s="27"/>
      <c r="X6" s="27"/>
      <c r="Y6" s="27"/>
      <c r="Z6" s="5"/>
      <c r="AA6" s="27"/>
      <c r="AB6" s="27"/>
      <c r="AC6" s="27"/>
      <c r="AD6" s="27"/>
      <c r="AE6" s="5"/>
      <c r="AF6" s="27"/>
      <c r="AG6" s="27"/>
      <c r="AH6" s="27"/>
      <c r="AI6" s="27"/>
      <c r="AJ6" s="5"/>
      <c r="AP6" s="27"/>
      <c r="AQ6" s="27"/>
      <c r="AR6" s="27"/>
      <c r="AS6" s="27"/>
      <c r="AT6" s="27"/>
      <c r="AU6" s="27"/>
      <c r="AV6" s="27"/>
      <c r="AW6" s="27"/>
      <c r="AX6" s="5"/>
      <c r="AY6" s="27"/>
      <c r="AZ6" s="27"/>
      <c r="BA6" s="27"/>
      <c r="BB6" s="27"/>
      <c r="BC6"/>
      <c r="BD6"/>
    </row>
    <row r="7" spans="1:56" ht="15.6" x14ac:dyDescent="0.3">
      <c r="A7"/>
      <c r="B7" s="27" t="s">
        <v>2</v>
      </c>
      <c r="C7" s="27"/>
      <c r="D7" s="27"/>
      <c r="E7" s="27"/>
      <c r="G7" s="27" t="s">
        <v>3</v>
      </c>
      <c r="H7" s="27"/>
      <c r="I7" s="27"/>
      <c r="J7" s="27"/>
      <c r="K7" s="5"/>
      <c r="L7" s="27" t="s">
        <v>4</v>
      </c>
      <c r="M7" s="27"/>
      <c r="N7" s="27"/>
      <c r="O7" s="27"/>
      <c r="P7" s="6"/>
      <c r="Q7" s="27" t="s">
        <v>5</v>
      </c>
      <c r="R7" s="27"/>
      <c r="S7" s="27"/>
      <c r="T7" s="27"/>
      <c r="U7" s="5"/>
      <c r="V7" s="27" t="s">
        <v>6</v>
      </c>
      <c r="W7" s="27"/>
      <c r="X7" s="27"/>
      <c r="Y7" s="27"/>
      <c r="Z7" s="5"/>
      <c r="AA7" s="27" t="s">
        <v>7</v>
      </c>
      <c r="AB7" s="27"/>
      <c r="AC7" s="27"/>
      <c r="AD7" s="27"/>
      <c r="AE7" s="5"/>
      <c r="AF7" s="27" t="s">
        <v>8</v>
      </c>
      <c r="AG7" s="27"/>
      <c r="AH7" s="27"/>
      <c r="AI7" s="27"/>
      <c r="AJ7" s="5"/>
      <c r="AK7" s="27" t="s">
        <v>9</v>
      </c>
      <c r="AL7" s="27"/>
      <c r="AM7" s="27"/>
      <c r="AN7" s="27"/>
      <c r="AO7" s="4"/>
      <c r="AP7" s="27" t="s">
        <v>10</v>
      </c>
      <c r="AQ7" s="27"/>
      <c r="AR7" s="27"/>
      <c r="AS7" s="27"/>
      <c r="AT7" s="27" t="s">
        <v>11</v>
      </c>
      <c r="AU7" s="27"/>
      <c r="AV7" s="27"/>
      <c r="AW7" s="27"/>
      <c r="AX7" s="5"/>
      <c r="AY7" s="27" t="s">
        <v>12</v>
      </c>
      <c r="AZ7" s="27"/>
      <c r="BA7" s="27"/>
      <c r="BB7" s="27"/>
      <c r="BC7"/>
      <c r="BD7"/>
    </row>
    <row r="8" spans="1:56" ht="9.9" customHeight="1" x14ac:dyDescent="0.25">
      <c r="A8"/>
      <c r="BC8"/>
      <c r="BD8"/>
    </row>
    <row r="9" spans="1:56" x14ac:dyDescent="0.25">
      <c r="A9"/>
      <c r="B9" s="7">
        <v>2023</v>
      </c>
      <c r="C9" s="7">
        <v>2022</v>
      </c>
      <c r="D9" s="28" t="s">
        <v>13</v>
      </c>
      <c r="E9" s="28"/>
      <c r="G9" s="7">
        <v>2023</v>
      </c>
      <c r="H9" s="7">
        <v>2022</v>
      </c>
      <c r="I9" s="28" t="s">
        <v>13</v>
      </c>
      <c r="J9" s="28"/>
      <c r="L9" s="7">
        <v>2023</v>
      </c>
      <c r="M9" s="7">
        <v>2022</v>
      </c>
      <c r="N9" s="28" t="s">
        <v>13</v>
      </c>
      <c r="O9" s="28"/>
      <c r="P9" s="7"/>
      <c r="Q9" s="7">
        <v>2023</v>
      </c>
      <c r="R9" s="7">
        <v>2022</v>
      </c>
      <c r="S9" s="28" t="s">
        <v>13</v>
      </c>
      <c r="T9" s="28"/>
      <c r="V9" s="7">
        <v>2023</v>
      </c>
      <c r="W9" s="7">
        <v>2022</v>
      </c>
      <c r="X9" s="28" t="s">
        <v>13</v>
      </c>
      <c r="Y9" s="28"/>
      <c r="Z9" s="7"/>
      <c r="AA9" s="7">
        <v>2023</v>
      </c>
      <c r="AB9" s="7">
        <v>2022</v>
      </c>
      <c r="AC9" s="28" t="s">
        <v>13</v>
      </c>
      <c r="AD9" s="28"/>
      <c r="AF9" s="7">
        <v>2023</v>
      </c>
      <c r="AG9" s="7">
        <v>2022</v>
      </c>
      <c r="AH9" s="28" t="s">
        <v>13</v>
      </c>
      <c r="AI9" s="28"/>
      <c r="AK9" s="7">
        <v>2023</v>
      </c>
      <c r="AL9" s="7">
        <v>2022</v>
      </c>
      <c r="AM9" s="28" t="s">
        <v>13</v>
      </c>
      <c r="AN9" s="28"/>
      <c r="AO9" s="7"/>
      <c r="AP9" s="7">
        <v>2023</v>
      </c>
      <c r="AQ9" s="7">
        <v>2022</v>
      </c>
      <c r="AR9" s="28" t="s">
        <v>13</v>
      </c>
      <c r="AS9" s="28"/>
      <c r="AT9" s="7">
        <v>2023</v>
      </c>
      <c r="AU9" s="7">
        <v>2022</v>
      </c>
      <c r="AV9" s="28" t="s">
        <v>13</v>
      </c>
      <c r="AW9" s="28"/>
      <c r="AY9" s="7">
        <v>2023</v>
      </c>
      <c r="AZ9" s="7">
        <v>2022</v>
      </c>
      <c r="BA9" s="28" t="s">
        <v>13</v>
      </c>
      <c r="BB9" s="28"/>
      <c r="BC9"/>
      <c r="BD9"/>
    </row>
    <row r="10" spans="1:56" x14ac:dyDescent="0.25">
      <c r="A10"/>
      <c r="B10" s="7" t="s">
        <v>14</v>
      </c>
      <c r="C10" s="7" t="s">
        <v>14</v>
      </c>
      <c r="D10" s="7" t="s">
        <v>15</v>
      </c>
      <c r="E10" s="7" t="s">
        <v>16</v>
      </c>
      <c r="G10" s="7" t="s">
        <v>14</v>
      </c>
      <c r="H10" s="7" t="s">
        <v>14</v>
      </c>
      <c r="I10" s="7" t="s">
        <v>15</v>
      </c>
      <c r="J10" s="7" t="s">
        <v>16</v>
      </c>
      <c r="L10" s="7" t="s">
        <v>14</v>
      </c>
      <c r="M10" s="7" t="s">
        <v>14</v>
      </c>
      <c r="N10" s="7" t="s">
        <v>15</v>
      </c>
      <c r="O10" s="7" t="s">
        <v>16</v>
      </c>
      <c r="P10" s="7"/>
      <c r="Q10" s="7" t="s">
        <v>14</v>
      </c>
      <c r="R10" s="7" t="s">
        <v>14</v>
      </c>
      <c r="S10" s="7" t="s">
        <v>15</v>
      </c>
      <c r="T10" s="7" t="s">
        <v>16</v>
      </c>
      <c r="V10" s="7" t="s">
        <v>14</v>
      </c>
      <c r="W10" s="7" t="s">
        <v>14</v>
      </c>
      <c r="X10" s="7" t="s">
        <v>15</v>
      </c>
      <c r="Y10" s="7" t="s">
        <v>16</v>
      </c>
      <c r="Z10" s="7"/>
      <c r="AA10" s="7" t="s">
        <v>14</v>
      </c>
      <c r="AB10" s="7" t="s">
        <v>14</v>
      </c>
      <c r="AC10" s="7" t="s">
        <v>15</v>
      </c>
      <c r="AD10" s="7" t="s">
        <v>16</v>
      </c>
      <c r="AF10" s="7" t="s">
        <v>14</v>
      </c>
      <c r="AG10" s="7" t="s">
        <v>14</v>
      </c>
      <c r="AH10" s="7" t="s">
        <v>15</v>
      </c>
      <c r="AI10" s="7" t="s">
        <v>16</v>
      </c>
      <c r="AK10" s="7" t="s">
        <v>14</v>
      </c>
      <c r="AL10" s="7" t="s">
        <v>14</v>
      </c>
      <c r="AM10" s="7" t="s">
        <v>15</v>
      </c>
      <c r="AN10" s="7" t="s">
        <v>16</v>
      </c>
      <c r="AO10" s="7"/>
      <c r="AP10" s="7" t="s">
        <v>14</v>
      </c>
      <c r="AQ10" s="7" t="s">
        <v>14</v>
      </c>
      <c r="AR10" s="7" t="s">
        <v>15</v>
      </c>
      <c r="AS10" s="7" t="s">
        <v>16</v>
      </c>
      <c r="AT10" s="7" t="s">
        <v>14</v>
      </c>
      <c r="AU10" s="7" t="s">
        <v>14</v>
      </c>
      <c r="AV10" s="7" t="s">
        <v>15</v>
      </c>
      <c r="AW10" s="7" t="s">
        <v>16</v>
      </c>
      <c r="AY10" s="7" t="s">
        <v>14</v>
      </c>
      <c r="AZ10" s="7" t="s">
        <v>14</v>
      </c>
      <c r="BA10" s="7" t="s">
        <v>15</v>
      </c>
      <c r="BB10" s="7" t="s">
        <v>16</v>
      </c>
      <c r="BC10"/>
      <c r="BD10"/>
    </row>
    <row r="11" spans="1:56" ht="15" customHeight="1" x14ac:dyDescent="0.25">
      <c r="A11"/>
      <c r="BC11"/>
      <c r="BD11"/>
    </row>
    <row r="12" spans="1:56" ht="15.6" x14ac:dyDescent="0.3">
      <c r="A12" s="1" t="s">
        <v>17</v>
      </c>
      <c r="BC12"/>
      <c r="BD12"/>
    </row>
    <row r="13" spans="1:56" ht="9.9" customHeight="1" x14ac:dyDescent="0.25">
      <c r="A13"/>
      <c r="BC13"/>
      <c r="BD13"/>
    </row>
    <row r="14" spans="1:56" s="12" customFormat="1" ht="15.75" customHeight="1" x14ac:dyDescent="0.25">
      <c r="A14" s="8" t="s">
        <v>18</v>
      </c>
      <c r="B14" s="9">
        <v>286823.72059000004</v>
      </c>
      <c r="C14" s="9">
        <v>247061.55</v>
      </c>
      <c r="D14" s="9">
        <f t="shared" ref="D14:D23" si="0">B14-C14</f>
        <v>39762.170590000052</v>
      </c>
      <c r="E14" s="9">
        <f>D14/C14*100</f>
        <v>16.094034296312014</v>
      </c>
      <c r="F14" s="9"/>
      <c r="G14" s="9">
        <v>1658031.8607699999</v>
      </c>
      <c r="H14" s="9">
        <v>937842.27</v>
      </c>
      <c r="I14" s="9">
        <f t="shared" ref="I14:I23" si="1">G14-H14</f>
        <v>720189.59076999989</v>
      </c>
      <c r="J14" s="9">
        <f t="shared" ref="J14:J23" si="2">I14/H14*100</f>
        <v>76.792187109459235</v>
      </c>
      <c r="K14" s="9"/>
      <c r="L14" s="9">
        <v>920896.27665999997</v>
      </c>
      <c r="M14" s="9">
        <v>599417</v>
      </c>
      <c r="N14" s="9">
        <f t="shared" ref="N14:N23" si="3">L14-M14</f>
        <v>321479.27665999997</v>
      </c>
      <c r="O14" s="9">
        <f t="shared" ref="O14:O23" si="4">N14/M14*100</f>
        <v>53.631991862092661</v>
      </c>
      <c r="P14" s="9"/>
      <c r="Q14" s="9">
        <v>1478819.7773300002</v>
      </c>
      <c r="R14" s="9">
        <v>1262337.76</v>
      </c>
      <c r="S14" s="9">
        <f t="shared" ref="S14:S23" si="5">Q14-R14</f>
        <v>216482.01733000018</v>
      </c>
      <c r="T14" s="9">
        <f t="shared" ref="T14:T23" si="6">S14/R14*100</f>
        <v>17.149294284756259</v>
      </c>
      <c r="U14" s="9"/>
      <c r="V14" s="9">
        <v>2146078.0100499997</v>
      </c>
      <c r="W14" s="9">
        <v>2005994.28</v>
      </c>
      <c r="X14" s="9">
        <f t="shared" ref="X14:X23" si="7">V14-W14</f>
        <v>140083.73004999966</v>
      </c>
      <c r="Y14" s="9">
        <f t="shared" ref="Y14:Y23" si="8">X14/W14*100</f>
        <v>6.9832567045006568</v>
      </c>
      <c r="Z14" s="9"/>
      <c r="AA14" s="9">
        <v>1251043.89399</v>
      </c>
      <c r="AB14" s="9">
        <v>823872.97</v>
      </c>
      <c r="AC14" s="9">
        <f t="shared" ref="AC14:AC23" si="9">AA14-AB14</f>
        <v>427170.92399000004</v>
      </c>
      <c r="AD14" s="9">
        <f t="shared" ref="AD14:AD23" si="10">AC14/AB14*100</f>
        <v>51.849124749170983</v>
      </c>
      <c r="AE14" s="9"/>
      <c r="AF14" s="9">
        <v>134536.42775999999</v>
      </c>
      <c r="AG14" s="9">
        <v>112729.71</v>
      </c>
      <c r="AH14" s="9">
        <f t="shared" ref="AH14:AH23" si="11">AF14-AG14</f>
        <v>21806.717759999985</v>
      </c>
      <c r="AI14" s="9">
        <f t="shared" ref="AI14:AI23" si="12">AH14/AG14*100</f>
        <v>19.344250739223924</v>
      </c>
      <c r="AJ14" s="9"/>
      <c r="AK14" s="9">
        <v>674819.84949000005</v>
      </c>
      <c r="AL14" s="9">
        <v>422453.19</v>
      </c>
      <c r="AM14" s="9">
        <f t="shared" ref="AM14:AM23" si="13">AK14-AL14</f>
        <v>252366.65949000005</v>
      </c>
      <c r="AN14" s="9">
        <f t="shared" ref="AN14:AN23" si="14">AM14/AL14*100</f>
        <v>59.738372312918273</v>
      </c>
      <c r="AO14" s="9"/>
      <c r="AP14" s="9">
        <v>2300913.7887999997</v>
      </c>
      <c r="AQ14" s="9">
        <v>1798192.5</v>
      </c>
      <c r="AR14" s="9">
        <f t="shared" ref="AR14:AR23" si="15">AP14-AQ14</f>
        <v>502721.28879999975</v>
      </c>
      <c r="AS14" s="9">
        <f t="shared" ref="AS14:AS23" si="16">AR14/AQ14*100</f>
        <v>27.957034010541125</v>
      </c>
      <c r="AT14" s="9">
        <v>205708.27231999999</v>
      </c>
      <c r="AU14" s="9">
        <v>162687.21</v>
      </c>
      <c r="AV14" s="9">
        <f t="shared" ref="AV14:AV23" si="17">AT14-AU14</f>
        <v>43021.062319999997</v>
      </c>
      <c r="AW14" s="9">
        <f t="shared" ref="AW14:AW23" si="18">AV14/AU14*100</f>
        <v>26.444034733892114</v>
      </c>
      <c r="AX14" s="9"/>
      <c r="AY14" s="9">
        <f>+B14+G14+L14+AF14+Q14+V14+AA14+AT14+AK14+AP14</f>
        <v>11057671.877759999</v>
      </c>
      <c r="AZ14" s="9">
        <f t="shared" ref="AY14:AZ19" si="19">+C14+H14+M14+AG14+R14+W14+AB14+AU14+AL14+AQ14</f>
        <v>8372588.4400000004</v>
      </c>
      <c r="BA14" s="9">
        <f t="shared" ref="BA14:BA23" si="20">AY14-AZ14</f>
        <v>2685083.4377599983</v>
      </c>
      <c r="BB14" s="9">
        <f t="shared" ref="BB14:BB23" si="21">BA14/AZ14*100</f>
        <v>32.069932219909738</v>
      </c>
      <c r="BC14" s="11"/>
      <c r="BD14" s="11"/>
    </row>
    <row r="15" spans="1:56" s="12" customFormat="1" ht="15.75" customHeight="1" x14ac:dyDescent="0.25">
      <c r="A15" s="8" t="s">
        <v>19</v>
      </c>
      <c r="B15" s="9">
        <v>11538.20724</v>
      </c>
      <c r="C15" s="9">
        <v>10724.72</v>
      </c>
      <c r="D15" s="9">
        <f t="shared" si="0"/>
        <v>813.48724000000038</v>
      </c>
      <c r="E15" s="9">
        <f>D15/C15*100</f>
        <v>7.5851606382264567</v>
      </c>
      <c r="F15" s="9"/>
      <c r="G15" s="9">
        <v>66039.040730000008</v>
      </c>
      <c r="H15" s="9">
        <v>47262.77</v>
      </c>
      <c r="I15" s="9">
        <f t="shared" si="1"/>
        <v>18776.270730000011</v>
      </c>
      <c r="J15" s="9">
        <f t="shared" si="2"/>
        <v>39.727402202621661</v>
      </c>
      <c r="K15" s="9"/>
      <c r="L15" s="9">
        <v>32139.727360000001</v>
      </c>
      <c r="M15" s="9">
        <v>19226.27</v>
      </c>
      <c r="N15" s="9">
        <f t="shared" si="3"/>
        <v>12913.45736</v>
      </c>
      <c r="O15" s="9">
        <f t="shared" si="4"/>
        <v>67.165692357383932</v>
      </c>
      <c r="P15" s="9"/>
      <c r="Q15" s="9">
        <v>49641.814109999999</v>
      </c>
      <c r="R15" s="9">
        <v>43997.98</v>
      </c>
      <c r="S15" s="9">
        <f t="shared" si="5"/>
        <v>5643.8341099999961</v>
      </c>
      <c r="T15" s="9">
        <f t="shared" si="6"/>
        <v>12.827484602702205</v>
      </c>
      <c r="U15" s="9"/>
      <c r="V15" s="9">
        <v>69361.490319999997</v>
      </c>
      <c r="W15" s="9">
        <v>68495.13</v>
      </c>
      <c r="X15" s="9">
        <f t="shared" si="7"/>
        <v>866.3603199999925</v>
      </c>
      <c r="Y15" s="9">
        <f t="shared" si="8"/>
        <v>1.2648495155786876</v>
      </c>
      <c r="Z15" s="9"/>
      <c r="AA15" s="9">
        <v>21806.004379999998</v>
      </c>
      <c r="AB15" s="9">
        <v>19572.669999999998</v>
      </c>
      <c r="AC15" s="9">
        <f t="shared" si="9"/>
        <v>2233.3343800000002</v>
      </c>
      <c r="AD15" s="9">
        <f t="shared" si="10"/>
        <v>11.410473788195482</v>
      </c>
      <c r="AE15" s="9"/>
      <c r="AF15" s="9">
        <v>5379.9688200000001</v>
      </c>
      <c r="AG15" s="9">
        <v>4788.03</v>
      </c>
      <c r="AH15" s="9">
        <f t="shared" si="11"/>
        <v>591.93882000000031</v>
      </c>
      <c r="AI15" s="9">
        <f t="shared" si="12"/>
        <v>12.36288870370487</v>
      </c>
      <c r="AJ15" s="9"/>
      <c r="AK15" s="9">
        <v>38476.775989999995</v>
      </c>
      <c r="AL15" s="9">
        <v>12509.01</v>
      </c>
      <c r="AM15" s="9">
        <f t="shared" si="13"/>
        <v>25967.765989999993</v>
      </c>
      <c r="AN15" s="9">
        <f t="shared" si="14"/>
        <v>207.59249524942413</v>
      </c>
      <c r="AO15" s="9"/>
      <c r="AP15" s="9">
        <v>55730.043360000003</v>
      </c>
      <c r="AQ15" s="9">
        <v>50113.9</v>
      </c>
      <c r="AR15" s="9">
        <f t="shared" si="15"/>
        <v>5616.1433600000018</v>
      </c>
      <c r="AS15" s="9">
        <f t="shared" si="16"/>
        <v>11.206757725900403</v>
      </c>
      <c r="AT15" s="9">
        <v>8018.7145700000001</v>
      </c>
      <c r="AU15" s="9">
        <v>6803.25</v>
      </c>
      <c r="AV15" s="9">
        <f t="shared" si="17"/>
        <v>1215.4645700000001</v>
      </c>
      <c r="AW15" s="9">
        <f t="shared" si="18"/>
        <v>17.865940102157058</v>
      </c>
      <c r="AX15" s="9"/>
      <c r="AY15" s="9">
        <f t="shared" si="19"/>
        <v>358131.78688000003</v>
      </c>
      <c r="AZ15" s="9">
        <f t="shared" si="19"/>
        <v>283493.73000000004</v>
      </c>
      <c r="BA15" s="9">
        <f t="shared" si="20"/>
        <v>74638.056879999989</v>
      </c>
      <c r="BB15" s="9">
        <f t="shared" si="21"/>
        <v>26.327939203452573</v>
      </c>
      <c r="BC15" s="11"/>
      <c r="BD15" s="11"/>
    </row>
    <row r="16" spans="1:56" s="12" customFormat="1" ht="15.75" customHeight="1" x14ac:dyDescent="0.25">
      <c r="A16" s="8" t="s">
        <v>20</v>
      </c>
      <c r="B16" s="9">
        <v>5924.2822999999989</v>
      </c>
      <c r="C16" s="9">
        <v>4743.47</v>
      </c>
      <c r="D16" s="9">
        <f t="shared" si="0"/>
        <v>1180.8122999999987</v>
      </c>
      <c r="E16" s="9">
        <f>D16/C16*100</f>
        <v>24.893428228701744</v>
      </c>
      <c r="F16" s="9"/>
      <c r="G16" s="9">
        <v>30170.385259999999</v>
      </c>
      <c r="H16" s="9">
        <v>19634.41</v>
      </c>
      <c r="I16" s="9">
        <f t="shared" si="1"/>
        <v>10535.975259999999</v>
      </c>
      <c r="J16" s="9">
        <f t="shared" si="2"/>
        <v>53.660768314403128</v>
      </c>
      <c r="K16" s="9"/>
      <c r="L16" s="9">
        <v>16776.276909999997</v>
      </c>
      <c r="M16" s="9">
        <v>13294.630000000001</v>
      </c>
      <c r="N16" s="9">
        <f t="shared" si="3"/>
        <v>3481.6469099999958</v>
      </c>
      <c r="O16" s="9">
        <f t="shared" si="4"/>
        <v>26.18837011635522</v>
      </c>
      <c r="P16" s="9"/>
      <c r="Q16" s="9">
        <v>26473.696210000002</v>
      </c>
      <c r="R16" s="9">
        <v>24128.85</v>
      </c>
      <c r="S16" s="9">
        <f t="shared" si="5"/>
        <v>2344.8462100000033</v>
      </c>
      <c r="T16" s="9">
        <f t="shared" si="6"/>
        <v>9.7180189275493998</v>
      </c>
      <c r="U16" s="9"/>
      <c r="V16" s="9">
        <v>56971.220079999999</v>
      </c>
      <c r="W16" s="9">
        <v>59976.590000000004</v>
      </c>
      <c r="X16" s="9">
        <f t="shared" si="7"/>
        <v>-3005.3699200000046</v>
      </c>
      <c r="Y16" s="9">
        <f t="shared" si="8"/>
        <v>-5.0109049547498525</v>
      </c>
      <c r="Z16" s="9"/>
      <c r="AA16" s="9">
        <f>24939.18731+'[5]cebeco III'!$J$8</f>
        <v>24936.313610000001</v>
      </c>
      <c r="AB16" s="9">
        <v>22841.71</v>
      </c>
      <c r="AC16" s="9">
        <f t="shared" si="9"/>
        <v>2094.6036100000019</v>
      </c>
      <c r="AD16" s="9">
        <f t="shared" si="10"/>
        <v>9.1700823187055711</v>
      </c>
      <c r="AE16" s="9"/>
      <c r="AF16" s="9">
        <v>2738.9631800000002</v>
      </c>
      <c r="AG16" s="9">
        <v>2099.98</v>
      </c>
      <c r="AH16" s="9">
        <f t="shared" si="11"/>
        <v>638.98318000000017</v>
      </c>
      <c r="AI16" s="9">
        <f t="shared" si="12"/>
        <v>30.428060267240646</v>
      </c>
      <c r="AJ16" s="9"/>
      <c r="AK16" s="9">
        <v>10072.41129</v>
      </c>
      <c r="AL16" s="9">
        <v>10810.68</v>
      </c>
      <c r="AM16" s="9">
        <f t="shared" si="13"/>
        <v>-738.26871000000028</v>
      </c>
      <c r="AN16" s="9">
        <f t="shared" si="14"/>
        <v>-6.8290681992252136</v>
      </c>
      <c r="AO16" s="9"/>
      <c r="AP16" s="9">
        <v>45706.201350000003</v>
      </c>
      <c r="AQ16" s="9">
        <v>50472.340000000004</v>
      </c>
      <c r="AR16" s="9">
        <f t="shared" si="15"/>
        <v>-4766.1386500000008</v>
      </c>
      <c r="AS16" s="9">
        <f t="shared" si="16"/>
        <v>-9.4430705015856216</v>
      </c>
      <c r="AT16" s="9">
        <v>4441.4528599999994</v>
      </c>
      <c r="AU16" s="9">
        <v>3139.6</v>
      </c>
      <c r="AV16" s="9">
        <f t="shared" si="17"/>
        <v>1301.8528599999995</v>
      </c>
      <c r="AW16" s="9">
        <f t="shared" si="18"/>
        <v>41.465564403108665</v>
      </c>
      <c r="AX16" s="9"/>
      <c r="AY16" s="9">
        <f t="shared" si="19"/>
        <v>224211.20305000001</v>
      </c>
      <c r="AZ16" s="9">
        <f t="shared" si="19"/>
        <v>211142.26</v>
      </c>
      <c r="BA16" s="9">
        <f t="shared" si="20"/>
        <v>13068.943050000002</v>
      </c>
      <c r="BB16" s="9">
        <f t="shared" si="21"/>
        <v>6.1896387061500624</v>
      </c>
      <c r="BC16" s="11"/>
      <c r="BD16" s="11"/>
    </row>
    <row r="17" spans="1:56" s="12" customFormat="1" ht="15.75" customHeight="1" x14ac:dyDescent="0.25">
      <c r="A17" s="8" t="s">
        <v>21</v>
      </c>
      <c r="B17" s="9">
        <v>29762.754149999993</v>
      </c>
      <c r="C17" s="9">
        <v>25990.42</v>
      </c>
      <c r="D17" s="9">
        <f t="shared" si="0"/>
        <v>3772.3341499999951</v>
      </c>
      <c r="E17" s="9">
        <f>D17/C17*100</f>
        <v>14.514325470692647</v>
      </c>
      <c r="F17" s="9"/>
      <c r="G17" s="9">
        <v>137138.72323</v>
      </c>
      <c r="H17" s="9">
        <v>81790.25</v>
      </c>
      <c r="I17" s="9">
        <f t="shared" si="1"/>
        <v>55348.473230000003</v>
      </c>
      <c r="J17" s="9">
        <f t="shared" si="2"/>
        <v>67.671236155898782</v>
      </c>
      <c r="K17" s="9"/>
      <c r="L17" s="9">
        <v>66220.758549999999</v>
      </c>
      <c r="M17" s="9">
        <v>41241.65</v>
      </c>
      <c r="N17" s="9">
        <f t="shared" si="3"/>
        <v>24979.108549999997</v>
      </c>
      <c r="O17" s="9">
        <f t="shared" si="4"/>
        <v>60.567675032400494</v>
      </c>
      <c r="P17" s="9"/>
      <c r="Q17" s="9">
        <v>0</v>
      </c>
      <c r="R17" s="9">
        <v>0</v>
      </c>
      <c r="S17" s="9">
        <f t="shared" si="5"/>
        <v>0</v>
      </c>
      <c r="T17" s="9"/>
      <c r="U17" s="9"/>
      <c r="V17" s="9">
        <v>176088.21969999999</v>
      </c>
      <c r="W17" s="9">
        <v>160262.60999999999</v>
      </c>
      <c r="X17" s="9">
        <f t="shared" si="7"/>
        <v>15825.609700000001</v>
      </c>
      <c r="Y17" s="9">
        <f t="shared" si="8"/>
        <v>9.8747984323979257</v>
      </c>
      <c r="Z17" s="9"/>
      <c r="AA17" s="9">
        <v>120761.73243000002</v>
      </c>
      <c r="AB17" s="9">
        <v>78909.86</v>
      </c>
      <c r="AC17" s="9">
        <f t="shared" si="9"/>
        <v>41851.872430000018</v>
      </c>
      <c r="AD17" s="9">
        <f t="shared" si="10"/>
        <v>53.037570247875252</v>
      </c>
      <c r="AE17" s="9"/>
      <c r="AF17" s="9">
        <v>14508.324280000001</v>
      </c>
      <c r="AG17" s="9">
        <v>11840.53</v>
      </c>
      <c r="AH17" s="9">
        <f t="shared" si="11"/>
        <v>2667.7942800000001</v>
      </c>
      <c r="AI17" s="9">
        <f t="shared" si="12"/>
        <v>22.531037715372538</v>
      </c>
      <c r="AJ17" s="9"/>
      <c r="AK17" s="9">
        <v>56331.588640000002</v>
      </c>
      <c r="AL17" s="9">
        <v>35266.82</v>
      </c>
      <c r="AM17" s="9">
        <f t="shared" si="13"/>
        <v>21064.768640000002</v>
      </c>
      <c r="AN17" s="9">
        <f t="shared" si="14"/>
        <v>59.729708093896761</v>
      </c>
      <c r="AO17" s="9"/>
      <c r="AP17" s="9">
        <v>127511.89105000001</v>
      </c>
      <c r="AQ17" s="9">
        <v>83235.929999999993</v>
      </c>
      <c r="AR17" s="9">
        <f t="shared" si="15"/>
        <v>44275.961050000013</v>
      </c>
      <c r="AS17" s="9">
        <f t="shared" si="16"/>
        <v>53.193327749206397</v>
      </c>
      <c r="AT17" s="9">
        <v>21566.607729999996</v>
      </c>
      <c r="AU17" s="9">
        <v>17100.66</v>
      </c>
      <c r="AV17" s="9">
        <f t="shared" si="17"/>
        <v>4465.9477299999962</v>
      </c>
      <c r="AW17" s="9">
        <f t="shared" si="18"/>
        <v>26.115645419533497</v>
      </c>
      <c r="AX17" s="9"/>
      <c r="AY17" s="9">
        <f t="shared" si="19"/>
        <v>749890.59976000001</v>
      </c>
      <c r="AZ17" s="9">
        <f t="shared" si="19"/>
        <v>535638.73</v>
      </c>
      <c r="BA17" s="9">
        <f t="shared" si="20"/>
        <v>214251.86976000003</v>
      </c>
      <c r="BB17" s="9">
        <f t="shared" si="21"/>
        <v>39.999323753157292</v>
      </c>
      <c r="BC17" s="11"/>
      <c r="BD17" s="11"/>
    </row>
    <row r="18" spans="1:56" s="12" customFormat="1" ht="15.75" customHeight="1" x14ac:dyDescent="0.25">
      <c r="A18" s="8" t="s">
        <v>22</v>
      </c>
      <c r="B18" s="9">
        <v>0</v>
      </c>
      <c r="C18" s="9">
        <v>0</v>
      </c>
      <c r="D18" s="9">
        <f t="shared" si="0"/>
        <v>0</v>
      </c>
      <c r="E18" s="9"/>
      <c r="F18" s="9"/>
      <c r="G18" s="9">
        <v>0</v>
      </c>
      <c r="H18" s="9">
        <v>0</v>
      </c>
      <c r="I18" s="9">
        <f t="shared" si="1"/>
        <v>0</v>
      </c>
      <c r="J18" s="9"/>
      <c r="K18" s="9"/>
      <c r="L18" s="9">
        <v>1.6840000000000001E-2</v>
      </c>
      <c r="M18" s="9">
        <v>132.75</v>
      </c>
      <c r="N18" s="9">
        <f t="shared" si="3"/>
        <v>-132.73316</v>
      </c>
      <c r="O18" s="9">
        <f t="shared" si="4"/>
        <v>-99.987314500941622</v>
      </c>
      <c r="P18" s="9"/>
      <c r="Q18" s="9">
        <v>0</v>
      </c>
      <c r="R18" s="9">
        <v>0</v>
      </c>
      <c r="S18" s="9">
        <f t="shared" si="5"/>
        <v>0</v>
      </c>
      <c r="T18" s="9"/>
      <c r="U18" s="9"/>
      <c r="V18" s="9">
        <v>0</v>
      </c>
      <c r="W18" s="9">
        <v>0</v>
      </c>
      <c r="X18" s="9">
        <f t="shared" si="7"/>
        <v>0</v>
      </c>
      <c r="Y18" s="9"/>
      <c r="Z18" s="9"/>
      <c r="AA18" s="9">
        <v>663.15455000000009</v>
      </c>
      <c r="AB18" s="9">
        <v>572.41</v>
      </c>
      <c r="AC18" s="9">
        <f>AA18-AB18</f>
        <v>90.744550000000118</v>
      </c>
      <c r="AD18" s="9">
        <f>AC18/AB18*100</f>
        <v>15.853068604671497</v>
      </c>
      <c r="AE18" s="9"/>
      <c r="AF18" s="9">
        <v>0</v>
      </c>
      <c r="AG18" s="9">
        <v>0</v>
      </c>
      <c r="AH18" s="9">
        <f t="shared" si="11"/>
        <v>0</v>
      </c>
      <c r="AI18" s="9"/>
      <c r="AJ18" s="9"/>
      <c r="AK18" s="9">
        <v>0</v>
      </c>
      <c r="AL18" s="9">
        <v>0</v>
      </c>
      <c r="AM18" s="9">
        <f t="shared" si="13"/>
        <v>0</v>
      </c>
      <c r="AN18" s="9"/>
      <c r="AO18" s="9"/>
      <c r="AP18" s="9">
        <v>0</v>
      </c>
      <c r="AQ18" s="9">
        <v>0</v>
      </c>
      <c r="AR18" s="9">
        <f>AP18-AQ18</f>
        <v>0</v>
      </c>
      <c r="AS18" s="9"/>
      <c r="AT18" s="9">
        <v>0</v>
      </c>
      <c r="AU18" s="9">
        <v>0</v>
      </c>
      <c r="AV18" s="9">
        <f t="shared" si="17"/>
        <v>0</v>
      </c>
      <c r="AW18" s="9"/>
      <c r="AX18" s="9"/>
      <c r="AY18" s="9">
        <f t="shared" si="19"/>
        <v>663.17139000000009</v>
      </c>
      <c r="AZ18" s="9">
        <f t="shared" si="19"/>
        <v>705.16</v>
      </c>
      <c r="BA18" s="9">
        <f>AY18-AZ18</f>
        <v>-41.988609999999881</v>
      </c>
      <c r="BB18" s="9">
        <f>BA18/AZ18*100</f>
        <v>-5.9544798343638154</v>
      </c>
      <c r="BC18" s="11"/>
      <c r="BD18" s="11"/>
    </row>
    <row r="19" spans="1:56" s="12" customFormat="1" ht="15.75" customHeight="1" x14ac:dyDescent="0.25">
      <c r="A19" s="8" t="s">
        <v>23</v>
      </c>
      <c r="B19" s="9">
        <v>0</v>
      </c>
      <c r="C19" s="9">
        <v>0</v>
      </c>
      <c r="D19" s="9">
        <f t="shared" si="0"/>
        <v>0</v>
      </c>
      <c r="E19" s="9"/>
      <c r="F19" s="9"/>
      <c r="G19" s="9">
        <v>0</v>
      </c>
      <c r="H19" s="9">
        <v>0</v>
      </c>
      <c r="I19" s="9">
        <f t="shared" si="1"/>
        <v>0</v>
      </c>
      <c r="J19" s="9"/>
      <c r="K19" s="9"/>
      <c r="L19" s="9">
        <v>0</v>
      </c>
      <c r="M19" s="9">
        <v>0</v>
      </c>
      <c r="N19" s="9">
        <f t="shared" si="3"/>
        <v>0</v>
      </c>
      <c r="O19" s="9"/>
      <c r="P19" s="9"/>
      <c r="Q19" s="9">
        <v>82563.035359999994</v>
      </c>
      <c r="R19" s="9">
        <v>111569.81</v>
      </c>
      <c r="S19" s="9">
        <f t="shared" si="5"/>
        <v>-29006.774640000003</v>
      </c>
      <c r="T19" s="9">
        <f t="shared" si="6"/>
        <v>-25.998766727307327</v>
      </c>
      <c r="U19" s="9"/>
      <c r="V19" s="9">
        <v>0</v>
      </c>
      <c r="W19" s="9">
        <v>0</v>
      </c>
      <c r="X19" s="9">
        <f t="shared" si="7"/>
        <v>0</v>
      </c>
      <c r="Y19" s="9"/>
      <c r="Z19" s="9"/>
      <c r="AA19" s="9">
        <v>0</v>
      </c>
      <c r="AB19" s="9">
        <v>0</v>
      </c>
      <c r="AC19" s="9">
        <f t="shared" si="9"/>
        <v>0</v>
      </c>
      <c r="AD19" s="9"/>
      <c r="AE19" s="9"/>
      <c r="AF19" s="9">
        <v>0</v>
      </c>
      <c r="AG19" s="9">
        <v>0</v>
      </c>
      <c r="AH19" s="9">
        <f t="shared" si="11"/>
        <v>0</v>
      </c>
      <c r="AI19" s="9"/>
      <c r="AJ19" s="9"/>
      <c r="AK19" s="9">
        <v>0</v>
      </c>
      <c r="AL19" s="9">
        <v>0</v>
      </c>
      <c r="AM19" s="9">
        <f t="shared" si="13"/>
        <v>0</v>
      </c>
      <c r="AN19" s="9"/>
      <c r="AO19" s="9"/>
      <c r="AP19" s="9">
        <v>2.4000000000000001E-4</v>
      </c>
      <c r="AQ19" s="9">
        <v>39360.1</v>
      </c>
      <c r="AR19" s="9">
        <f t="shared" si="15"/>
        <v>-39360.099759999997</v>
      </c>
      <c r="AS19" s="9">
        <f t="shared" si="16"/>
        <v>-99.999999390245449</v>
      </c>
      <c r="AT19" s="9">
        <v>0</v>
      </c>
      <c r="AU19" s="9">
        <v>0</v>
      </c>
      <c r="AV19" s="9">
        <f t="shared" si="17"/>
        <v>0</v>
      </c>
      <c r="AW19" s="9"/>
      <c r="AX19" s="9"/>
      <c r="AY19" s="9">
        <f t="shared" si="19"/>
        <v>82563.035599999988</v>
      </c>
      <c r="AZ19" s="9">
        <f t="shared" si="19"/>
        <v>150929.91</v>
      </c>
      <c r="BA19" s="9">
        <f t="shared" si="20"/>
        <v>-68366.874400000015</v>
      </c>
      <c r="BB19" s="9">
        <f>BA19/AZ19*100</f>
        <v>-45.297101416147413</v>
      </c>
      <c r="BC19" s="11"/>
      <c r="BD19" s="11"/>
    </row>
    <row r="20" spans="1:56" s="12" customFormat="1" ht="15.75" customHeight="1" x14ac:dyDescent="0.25">
      <c r="A20" s="8" t="s">
        <v>24</v>
      </c>
      <c r="B20" s="9">
        <f>B14-B15-B16-B17-B18-B19</f>
        <v>239598.47690000001</v>
      </c>
      <c r="C20" s="9">
        <f>C14-C15-C16-C17-C18-C19</f>
        <v>205602.94</v>
      </c>
      <c r="D20" s="9">
        <f t="shared" si="0"/>
        <v>33995.536900000006</v>
      </c>
      <c r="E20" s="9">
        <f>D20/C20*100</f>
        <v>16.534557774319765</v>
      </c>
      <c r="F20" s="9"/>
      <c r="G20" s="9">
        <f>G14-G15-G16-G17-G18-G19</f>
        <v>1424683.7115500001</v>
      </c>
      <c r="H20" s="9">
        <f>H14-H15-H16-H17-H18-H19</f>
        <v>789154.84</v>
      </c>
      <c r="I20" s="9">
        <f t="shared" si="1"/>
        <v>635528.87155000016</v>
      </c>
      <c r="J20" s="9">
        <f t="shared" si="2"/>
        <v>80.53284847749272</v>
      </c>
      <c r="K20" s="9"/>
      <c r="L20" s="9">
        <f>L14-L15-L16-L17-L18-L19</f>
        <v>805759.49699999986</v>
      </c>
      <c r="M20" s="9">
        <f>M14-M15-M16-M17-M18-M19</f>
        <v>525521.69999999995</v>
      </c>
      <c r="N20" s="9">
        <f t="shared" si="3"/>
        <v>280237.7969999999</v>
      </c>
      <c r="O20" s="9">
        <f t="shared" si="4"/>
        <v>53.325637552169567</v>
      </c>
      <c r="P20" s="9"/>
      <c r="Q20" s="9">
        <f>Q14-Q15-Q16-Q17-Q18-Q19</f>
        <v>1320141.2316500002</v>
      </c>
      <c r="R20" s="9">
        <f>R14-R15-R16-R17-R18-R19</f>
        <v>1082641.1199999999</v>
      </c>
      <c r="S20" s="9">
        <f t="shared" si="5"/>
        <v>237500.11165000033</v>
      </c>
      <c r="T20" s="9">
        <f t="shared" si="6"/>
        <v>21.937104296389588</v>
      </c>
      <c r="U20" s="9"/>
      <c r="V20" s="9">
        <f>V14-V15-V16-V17-V18-V19</f>
        <v>1843657.0799499995</v>
      </c>
      <c r="W20" s="9">
        <f>W14-W15-W16-W17-W18-W19</f>
        <v>1717259.9499999997</v>
      </c>
      <c r="X20" s="9">
        <f t="shared" si="7"/>
        <v>126397.12994999974</v>
      </c>
      <c r="Y20" s="9">
        <f t="shared" si="8"/>
        <v>7.3603958416429469</v>
      </c>
      <c r="Z20" s="9"/>
      <c r="AA20" s="9">
        <f>AA14-AA15-AA16-AA17-AA18-AA19</f>
        <v>1082876.6890199997</v>
      </c>
      <c r="AB20" s="9">
        <f>AB14-AB15-AB16-AB17-AB18-AB19</f>
        <v>701976.32</v>
      </c>
      <c r="AC20" s="9">
        <f t="shared" si="9"/>
        <v>380900.36901999975</v>
      </c>
      <c r="AD20" s="9">
        <f t="shared" si="10"/>
        <v>54.261142173570718</v>
      </c>
      <c r="AE20" s="9"/>
      <c r="AF20" s="9">
        <f>AF14-AF15-AF16-AF17-AF18-AF19</f>
        <v>111909.17147999999</v>
      </c>
      <c r="AG20" s="9">
        <f>AG14-AG15-AG16-AG17-AG18-AG19</f>
        <v>94001.170000000013</v>
      </c>
      <c r="AH20" s="9">
        <f t="shared" si="11"/>
        <v>17908.001479999977</v>
      </c>
      <c r="AI20" s="9">
        <f t="shared" si="12"/>
        <v>19.050828282243696</v>
      </c>
      <c r="AJ20" s="9"/>
      <c r="AK20" s="9">
        <f>AK14-AK15-AK16-AK17-AK18-AK19</f>
        <v>569939.07357000012</v>
      </c>
      <c r="AL20" s="9">
        <f>AL14-AL15-AL16-AL17-AL18-AL19</f>
        <v>363866.68</v>
      </c>
      <c r="AM20" s="9">
        <f t="shared" si="13"/>
        <v>206072.39357000013</v>
      </c>
      <c r="AN20" s="9">
        <f t="shared" si="14"/>
        <v>56.634037931145585</v>
      </c>
      <c r="AO20" s="9"/>
      <c r="AP20" s="9">
        <f>AP14-AP15-AP16-AP17-AP18-AP19</f>
        <v>2071965.6527999996</v>
      </c>
      <c r="AQ20" s="9">
        <f>AQ14-AQ15-AQ16-AQ17-AQ18-AQ19</f>
        <v>1575010.23</v>
      </c>
      <c r="AR20" s="9">
        <f t="shared" si="15"/>
        <v>496955.42279999959</v>
      </c>
      <c r="AS20" s="9">
        <f t="shared" si="16"/>
        <v>31.552520316010874</v>
      </c>
      <c r="AT20" s="9">
        <f>AT14-AT15-AT16-AT17-AT18-AT19</f>
        <v>171681.49716</v>
      </c>
      <c r="AU20" s="9">
        <f>AU14-AU15-AU16-AU17-AU18-AU19</f>
        <v>135643.69999999998</v>
      </c>
      <c r="AV20" s="9">
        <f t="shared" si="17"/>
        <v>36037.797160000016</v>
      </c>
      <c r="AW20" s="9">
        <f t="shared" si="18"/>
        <v>26.567984476979039</v>
      </c>
      <c r="AX20" s="9"/>
      <c r="AY20" s="9">
        <f>AY14-AY15-AY16-AY17-AY19-AY18</f>
        <v>9642212.081079999</v>
      </c>
      <c r="AZ20" s="9">
        <f>AZ14-AZ15-AZ16-AZ17-AZ19-AZ18</f>
        <v>7190678.6500000004</v>
      </c>
      <c r="BA20" s="9">
        <f t="shared" si="20"/>
        <v>2451533.4310799986</v>
      </c>
      <c r="BB20" s="9">
        <f t="shared" si="21"/>
        <v>34.093213595075596</v>
      </c>
      <c r="BC20" s="11"/>
      <c r="BD20" s="11"/>
    </row>
    <row r="21" spans="1:56" s="12" customFormat="1" ht="15.75" customHeight="1" x14ac:dyDescent="0.25">
      <c r="A21" s="8" t="s">
        <v>25</v>
      </c>
      <c r="B21" s="9">
        <v>16365.283140000003</v>
      </c>
      <c r="C21" s="9">
        <v>12758.5</v>
      </c>
      <c r="D21" s="9">
        <f t="shared" si="0"/>
        <v>3606.7831400000032</v>
      </c>
      <c r="E21" s="9">
        <f>D21/C21*100</f>
        <v>28.269648783164193</v>
      </c>
      <c r="F21" s="9"/>
      <c r="G21" s="9">
        <v>56821.3246</v>
      </c>
      <c r="H21" s="9">
        <v>30039.63</v>
      </c>
      <c r="I21" s="9">
        <f t="shared" si="1"/>
        <v>26781.694599999999</v>
      </c>
      <c r="J21" s="9">
        <f t="shared" si="2"/>
        <v>89.154542183109442</v>
      </c>
      <c r="K21" s="9"/>
      <c r="L21" s="9">
        <v>41640.846090000006</v>
      </c>
      <c r="M21" s="9">
        <v>21369.48</v>
      </c>
      <c r="N21" s="9">
        <f t="shared" si="3"/>
        <v>20271.366090000007</v>
      </c>
      <c r="O21" s="9">
        <f t="shared" si="4"/>
        <v>94.861297935186101</v>
      </c>
      <c r="P21" s="9"/>
      <c r="Q21" s="9">
        <v>23499.149519999995</v>
      </c>
      <c r="R21" s="9">
        <v>18299.5</v>
      </c>
      <c r="S21" s="9">
        <f t="shared" si="5"/>
        <v>5199.6495199999954</v>
      </c>
      <c r="T21" s="9">
        <f t="shared" si="6"/>
        <v>28.414161698407035</v>
      </c>
      <c r="U21" s="9"/>
      <c r="V21" s="9">
        <v>36406.116000000002</v>
      </c>
      <c r="W21" s="9">
        <v>66671.23</v>
      </c>
      <c r="X21" s="9">
        <f t="shared" si="7"/>
        <v>-30265.113999999994</v>
      </c>
      <c r="Y21" s="9">
        <f t="shared" si="8"/>
        <v>-45.394563742111849</v>
      </c>
      <c r="Z21" s="9"/>
      <c r="AA21" s="9">
        <v>47363.857419999993</v>
      </c>
      <c r="AB21" s="9">
        <v>33023.06</v>
      </c>
      <c r="AC21" s="9">
        <f t="shared" si="9"/>
        <v>14340.797419999995</v>
      </c>
      <c r="AD21" s="9">
        <f t="shared" si="10"/>
        <v>43.42661588598996</v>
      </c>
      <c r="AE21" s="9"/>
      <c r="AF21" s="9">
        <v>8043.7234799999997</v>
      </c>
      <c r="AG21" s="9">
        <v>8444.83</v>
      </c>
      <c r="AH21" s="9">
        <f t="shared" si="11"/>
        <v>-401.10652000000027</v>
      </c>
      <c r="AI21" s="9">
        <f t="shared" si="12"/>
        <v>-4.7497287689627887</v>
      </c>
      <c r="AJ21" s="9"/>
      <c r="AK21" s="9">
        <v>18807.117539999999</v>
      </c>
      <c r="AL21" s="9">
        <v>21763.05</v>
      </c>
      <c r="AM21" s="9">
        <f t="shared" si="13"/>
        <v>-2955.93246</v>
      </c>
      <c r="AN21" s="9">
        <f t="shared" si="14"/>
        <v>-13.582344662168216</v>
      </c>
      <c r="AO21" s="9"/>
      <c r="AP21" s="9">
        <v>28519.722739999994</v>
      </c>
      <c r="AQ21" s="9">
        <v>71813.22</v>
      </c>
      <c r="AR21" s="9">
        <f t="shared" si="15"/>
        <v>-43293.497260000004</v>
      </c>
      <c r="AS21" s="9">
        <f t="shared" si="16"/>
        <v>-60.286249885466766</v>
      </c>
      <c r="AT21" s="9">
        <v>10883.030479999999</v>
      </c>
      <c r="AU21" s="9">
        <v>9406.09</v>
      </c>
      <c r="AV21" s="9">
        <f t="shared" si="17"/>
        <v>1476.9404799999993</v>
      </c>
      <c r="AW21" s="9">
        <f t="shared" si="18"/>
        <v>15.701959900447468</v>
      </c>
      <c r="AX21" s="9"/>
      <c r="AY21" s="9">
        <f>+B21+G21+L21+AF21+Q21+V21+AA21+AT21+AK21+AP21</f>
        <v>288350.17100999999</v>
      </c>
      <c r="AZ21" s="9">
        <f>+C21+H21+M21+AG21+R21+W21+AB21+AU21+AL21+AQ21</f>
        <v>293588.58999999997</v>
      </c>
      <c r="BA21" s="9">
        <f t="shared" si="20"/>
        <v>-5238.4189899999765</v>
      </c>
      <c r="BB21" s="9">
        <f t="shared" si="21"/>
        <v>-1.7842719943578111</v>
      </c>
      <c r="BC21" s="11"/>
      <c r="BD21" s="11"/>
    </row>
    <row r="22" spans="1:56" s="12" customFormat="1" ht="15.75" customHeight="1" x14ac:dyDescent="0.25">
      <c r="A22" s="8" t="s">
        <v>26</v>
      </c>
      <c r="B22" s="9">
        <f>B20+B21</f>
        <v>255963.76004000002</v>
      </c>
      <c r="C22" s="9">
        <f>C20+C21</f>
        <v>218361.44</v>
      </c>
      <c r="D22" s="9">
        <f t="shared" si="0"/>
        <v>37602.320040000021</v>
      </c>
      <c r="E22" s="9">
        <f>D22/C22*100</f>
        <v>17.220219852003183</v>
      </c>
      <c r="F22" s="9"/>
      <c r="G22" s="9">
        <f>G20+G21</f>
        <v>1481505.0361500001</v>
      </c>
      <c r="H22" s="9">
        <f>H20+H21</f>
        <v>819194.47</v>
      </c>
      <c r="I22" s="9">
        <f t="shared" si="1"/>
        <v>662310.56615000009</v>
      </c>
      <c r="J22" s="9">
        <f t="shared" si="2"/>
        <v>80.849003552233469</v>
      </c>
      <c r="K22" s="9"/>
      <c r="L22" s="9">
        <f>L20+L21</f>
        <v>847400.34308999986</v>
      </c>
      <c r="M22" s="9">
        <f>M20+M21</f>
        <v>546891.17999999993</v>
      </c>
      <c r="N22" s="9">
        <f t="shared" si="3"/>
        <v>300509.16308999993</v>
      </c>
      <c r="O22" s="9">
        <f t="shared" si="4"/>
        <v>54.948621239420973</v>
      </c>
      <c r="P22" s="9"/>
      <c r="Q22" s="9">
        <f>Q20+Q21</f>
        <v>1343640.3811700002</v>
      </c>
      <c r="R22" s="9">
        <f>R20+R21</f>
        <v>1100940.6199999999</v>
      </c>
      <c r="S22" s="9">
        <f t="shared" si="5"/>
        <v>242699.7611700003</v>
      </c>
      <c r="T22" s="9">
        <f t="shared" si="6"/>
        <v>22.044763973737325</v>
      </c>
      <c r="U22" s="9"/>
      <c r="V22" s="9">
        <f>V20+V21</f>
        <v>1880063.1959499994</v>
      </c>
      <c r="W22" s="9">
        <f>W20+W21</f>
        <v>1783931.1799999997</v>
      </c>
      <c r="X22" s="9">
        <f t="shared" si="7"/>
        <v>96132.015949999681</v>
      </c>
      <c r="Y22" s="9">
        <f t="shared" si="8"/>
        <v>5.3887737950742975</v>
      </c>
      <c r="Z22" s="9"/>
      <c r="AA22" s="9">
        <f>AA20+AA21</f>
        <v>1130240.5464399997</v>
      </c>
      <c r="AB22" s="9">
        <f>AB20+AB21</f>
        <v>734999.37999999989</v>
      </c>
      <c r="AC22" s="9">
        <f t="shared" si="9"/>
        <v>395241.16643999983</v>
      </c>
      <c r="AD22" s="9">
        <f t="shared" si="10"/>
        <v>53.774353719862987</v>
      </c>
      <c r="AE22" s="9"/>
      <c r="AF22" s="9">
        <f>AF20+AF21</f>
        <v>119952.89495999999</v>
      </c>
      <c r="AG22" s="9">
        <f>AG20+AG21</f>
        <v>102446.00000000001</v>
      </c>
      <c r="AH22" s="9">
        <f t="shared" si="11"/>
        <v>17506.894959999976</v>
      </c>
      <c r="AI22" s="9">
        <f t="shared" si="12"/>
        <v>17.088900454873762</v>
      </c>
      <c r="AJ22" s="9"/>
      <c r="AK22" s="9">
        <f>AK20+AK21</f>
        <v>588746.19111000013</v>
      </c>
      <c r="AL22" s="9">
        <f>AL20+AL21</f>
        <v>385629.73</v>
      </c>
      <c r="AM22" s="9">
        <f t="shared" si="13"/>
        <v>203116.46111000015</v>
      </c>
      <c r="AN22" s="9">
        <f t="shared" si="14"/>
        <v>52.671369790394571</v>
      </c>
      <c r="AO22" s="9"/>
      <c r="AP22" s="9">
        <f>AP20+AP21</f>
        <v>2100485.3755399995</v>
      </c>
      <c r="AQ22" s="9">
        <f>AQ20+AQ21</f>
        <v>1646823.45</v>
      </c>
      <c r="AR22" s="9">
        <f t="shared" si="15"/>
        <v>453661.9255399995</v>
      </c>
      <c r="AS22" s="9">
        <f t="shared" si="16"/>
        <v>27.547696478332242</v>
      </c>
      <c r="AT22" s="9">
        <f>AT20+AT21</f>
        <v>182564.52763999999</v>
      </c>
      <c r="AU22" s="9">
        <f>AU20+AU21</f>
        <v>145049.78999999998</v>
      </c>
      <c r="AV22" s="9">
        <f t="shared" si="17"/>
        <v>37514.737640000007</v>
      </c>
      <c r="AW22" s="9">
        <f t="shared" si="18"/>
        <v>25.863351915228566</v>
      </c>
      <c r="AX22" s="9"/>
      <c r="AY22" s="9">
        <f>AY20+AY21</f>
        <v>9930562.2520899996</v>
      </c>
      <c r="AZ22" s="9">
        <f>AZ20+AZ21</f>
        <v>7484267.2400000002</v>
      </c>
      <c r="BA22" s="9">
        <f>AY22-AZ22</f>
        <v>2446295.0120899994</v>
      </c>
      <c r="BB22" s="9">
        <f>BA22/AZ22*100</f>
        <v>32.685831941110635</v>
      </c>
      <c r="BC22" s="11"/>
      <c r="BD22" s="11"/>
    </row>
    <row r="23" spans="1:56" s="12" customFormat="1" ht="15.75" customHeight="1" x14ac:dyDescent="0.25">
      <c r="A23" s="8" t="s">
        <v>27</v>
      </c>
      <c r="B23" s="9">
        <v>212704.51718</v>
      </c>
      <c r="C23" s="9">
        <v>180281.27</v>
      </c>
      <c r="D23" s="9">
        <f t="shared" si="0"/>
        <v>32423.247180000006</v>
      </c>
      <c r="E23" s="9">
        <f>D23/C23*100</f>
        <v>17.984811833198204</v>
      </c>
      <c r="F23" s="9"/>
      <c r="G23" s="9">
        <v>1291457.6001900001</v>
      </c>
      <c r="H23" s="9">
        <v>730842.44</v>
      </c>
      <c r="I23" s="9">
        <f t="shared" si="1"/>
        <v>560615.1601900002</v>
      </c>
      <c r="J23" s="9">
        <f t="shared" si="2"/>
        <v>76.708074067236737</v>
      </c>
      <c r="K23" s="9"/>
      <c r="L23" s="9">
        <v>734820.32391000004</v>
      </c>
      <c r="M23" s="9">
        <v>426171.57</v>
      </c>
      <c r="N23" s="9">
        <f t="shared" si="3"/>
        <v>308648.75391000003</v>
      </c>
      <c r="O23" s="9">
        <f t="shared" si="4"/>
        <v>72.423590787625741</v>
      </c>
      <c r="P23" s="9"/>
      <c r="Q23" s="9">
        <v>1113667.9924299999</v>
      </c>
      <c r="R23" s="9">
        <v>908704.24</v>
      </c>
      <c r="S23" s="9">
        <f t="shared" si="5"/>
        <v>204963.75242999988</v>
      </c>
      <c r="T23" s="9">
        <f t="shared" si="6"/>
        <v>22.555606478737229</v>
      </c>
      <c r="U23" s="9"/>
      <c r="V23" s="9">
        <v>1625107.4625599999</v>
      </c>
      <c r="W23" s="9">
        <v>1587908.69</v>
      </c>
      <c r="X23" s="9">
        <f t="shared" si="7"/>
        <v>37198.772559999954</v>
      </c>
      <c r="Y23" s="9">
        <f t="shared" si="8"/>
        <v>2.3426266758449414</v>
      </c>
      <c r="Z23" s="9"/>
      <c r="AA23" s="9">
        <v>947966.32123</v>
      </c>
      <c r="AB23" s="9">
        <v>658408.99</v>
      </c>
      <c r="AC23" s="9">
        <f t="shared" si="9"/>
        <v>289557.33123000001</v>
      </c>
      <c r="AD23" s="9">
        <f t="shared" si="10"/>
        <v>43.978338028160884</v>
      </c>
      <c r="AE23" s="9"/>
      <c r="AF23" s="9">
        <v>97206.596419999987</v>
      </c>
      <c r="AG23" s="9">
        <v>77991.070000000007</v>
      </c>
      <c r="AH23" s="9">
        <f t="shared" si="11"/>
        <v>19215.52641999998</v>
      </c>
      <c r="AI23" s="9">
        <f t="shared" si="12"/>
        <v>24.638111029890958</v>
      </c>
      <c r="AJ23" s="9"/>
      <c r="AK23" s="9">
        <v>481340.08831000002</v>
      </c>
      <c r="AL23" s="9">
        <v>341691.1</v>
      </c>
      <c r="AM23" s="9">
        <f t="shared" si="13"/>
        <v>139648.98831000004</v>
      </c>
      <c r="AN23" s="9">
        <f t="shared" si="14"/>
        <v>40.869951927340239</v>
      </c>
      <c r="AO23" s="9"/>
      <c r="AP23" s="9">
        <v>1839246.41741</v>
      </c>
      <c r="AQ23" s="9">
        <v>1523042.45</v>
      </c>
      <c r="AR23" s="9">
        <f t="shared" si="15"/>
        <v>316203.96741000004</v>
      </c>
      <c r="AS23" s="9">
        <f t="shared" si="16"/>
        <v>20.76133645585519</v>
      </c>
      <c r="AT23" s="9">
        <v>153953.41896000001</v>
      </c>
      <c r="AU23" s="9">
        <v>116738.56</v>
      </c>
      <c r="AV23" s="9">
        <f t="shared" si="17"/>
        <v>37214.858960000012</v>
      </c>
      <c r="AW23" s="9">
        <f t="shared" si="18"/>
        <v>31.87880590612049</v>
      </c>
      <c r="AX23" s="9"/>
      <c r="AY23" s="9">
        <f>+B23+G23+L23+AF23+Q23+V23+AA23+AT23+AK23+AP23</f>
        <v>8497470.7385999989</v>
      </c>
      <c r="AZ23" s="9">
        <f>+C23+H23+M23+AG23+R23+W23+AB23+AU23+AL23+AQ23</f>
        <v>6551780.379999999</v>
      </c>
      <c r="BA23" s="9">
        <f t="shared" si="20"/>
        <v>1945690.3585999999</v>
      </c>
      <c r="BB23" s="9">
        <f t="shared" si="21"/>
        <v>29.697124228086537</v>
      </c>
      <c r="BC23" s="11"/>
      <c r="BD23" s="11"/>
    </row>
    <row r="24" spans="1:56" ht="15.75" customHeight="1" x14ac:dyDescent="0.25">
      <c r="A24" s="13" t="s">
        <v>28</v>
      </c>
      <c r="B24" s="9">
        <f>ROUND((B23/B22*100),0)</f>
        <v>83</v>
      </c>
      <c r="C24" s="9">
        <f>ROUND((C23/C22*100),0)</f>
        <v>83</v>
      </c>
      <c r="D24" s="24" t="s">
        <v>29</v>
      </c>
      <c r="E24" s="9">
        <f>B24-C24</f>
        <v>0</v>
      </c>
      <c r="F24" s="9"/>
      <c r="G24" s="9">
        <f>ROUND((G23/G22*100),0)</f>
        <v>87</v>
      </c>
      <c r="H24" s="9">
        <f>ROUND((H23/H22*100),0)</f>
        <v>89</v>
      </c>
      <c r="I24" s="24" t="s">
        <v>29</v>
      </c>
      <c r="J24" s="9">
        <f>G24-H24</f>
        <v>-2</v>
      </c>
      <c r="K24" s="9"/>
      <c r="L24" s="9">
        <f>ROUND((L23/L22*100),0)</f>
        <v>87</v>
      </c>
      <c r="M24" s="9">
        <f>ROUND((M23/M22*100),0)</f>
        <v>78</v>
      </c>
      <c r="N24" s="24" t="s">
        <v>29</v>
      </c>
      <c r="O24" s="9">
        <f>L24-M24</f>
        <v>9</v>
      </c>
      <c r="P24" s="9"/>
      <c r="Q24" s="9">
        <f>ROUND((Q23/Q22*100),0)</f>
        <v>83</v>
      </c>
      <c r="R24" s="9">
        <f>ROUND((R23/R22*100),0)</f>
        <v>83</v>
      </c>
      <c r="S24" s="24" t="s">
        <v>29</v>
      </c>
      <c r="T24" s="9">
        <f>Q24-R24</f>
        <v>0</v>
      </c>
      <c r="U24" s="9"/>
      <c r="V24" s="9">
        <f>ROUND((V23/V22*100),0)</f>
        <v>86</v>
      </c>
      <c r="W24" s="9">
        <f>ROUND((W23/W22*100),0)</f>
        <v>89</v>
      </c>
      <c r="X24" s="24" t="s">
        <v>29</v>
      </c>
      <c r="Y24" s="9">
        <f>V24-W24</f>
        <v>-3</v>
      </c>
      <c r="Z24" s="9"/>
      <c r="AA24" s="9">
        <f>ROUND((AA23/AA22*100),0)</f>
        <v>84</v>
      </c>
      <c r="AB24" s="9">
        <f>ROUND((AB23/AB22*100),0)</f>
        <v>90</v>
      </c>
      <c r="AC24" s="24" t="s">
        <v>29</v>
      </c>
      <c r="AD24" s="9">
        <f>AA24-AB24</f>
        <v>-6</v>
      </c>
      <c r="AE24" s="9"/>
      <c r="AF24" s="9">
        <f>ROUND((AF23/AF22*100),0)</f>
        <v>81</v>
      </c>
      <c r="AG24" s="9">
        <f>ROUND((AG23/AG22*100),0)</f>
        <v>76</v>
      </c>
      <c r="AH24" s="24" t="s">
        <v>29</v>
      </c>
      <c r="AI24" s="9">
        <f>AF24-AG24</f>
        <v>5</v>
      </c>
      <c r="AJ24" s="9"/>
      <c r="AK24" s="9">
        <f>ROUND((AK23/AK22*100),0)</f>
        <v>82</v>
      </c>
      <c r="AL24" s="9">
        <f>ROUND((AL23/AL22*100),0)</f>
        <v>89</v>
      </c>
      <c r="AM24" s="24" t="s">
        <v>29</v>
      </c>
      <c r="AN24" s="9">
        <f>AK24-AL24</f>
        <v>-7</v>
      </c>
      <c r="AO24" s="9"/>
      <c r="AP24" s="9">
        <f>ROUND((AP23/AP22*100),0)</f>
        <v>88</v>
      </c>
      <c r="AQ24" s="9">
        <f>ROUND((AQ23/AQ22*100),0)</f>
        <v>92</v>
      </c>
      <c r="AR24" s="24" t="s">
        <v>29</v>
      </c>
      <c r="AS24" s="9">
        <f>AP24-AQ24</f>
        <v>-4</v>
      </c>
      <c r="AT24" s="9">
        <f>ROUND((AT23/AT22*100),0)</f>
        <v>84</v>
      </c>
      <c r="AU24" s="9">
        <f>ROUND((AU23/AU22*100),0)</f>
        <v>80</v>
      </c>
      <c r="AV24" s="24" t="s">
        <v>29</v>
      </c>
      <c r="AW24" s="9">
        <f>AT24-AU24</f>
        <v>4</v>
      </c>
      <c r="AX24" s="9"/>
      <c r="AY24" s="9">
        <f>ROUND((AY23/AY22*100),0)</f>
        <v>86</v>
      </c>
      <c r="AZ24" s="9">
        <f>ROUND((AZ23/AZ22*100),0)</f>
        <v>88</v>
      </c>
      <c r="BA24" s="24" t="s">
        <v>29</v>
      </c>
      <c r="BB24" s="9">
        <f>AY24-AZ24</f>
        <v>-2</v>
      </c>
      <c r="BC24" s="11"/>
      <c r="BD24" s="11"/>
    </row>
    <row r="25" spans="1:56" s="12" customFormat="1" ht="15.75" customHeight="1" x14ac:dyDescent="0.25">
      <c r="A25" s="8" t="s">
        <v>30</v>
      </c>
      <c r="B25" s="9">
        <v>36303.487509999999</v>
      </c>
      <c r="C25" s="9">
        <v>32159.79</v>
      </c>
      <c r="D25" s="9">
        <f>B25-C25</f>
        <v>4143.6975099999981</v>
      </c>
      <c r="E25" s="9">
        <f>D25/C25*100</f>
        <v>12.88471569621567</v>
      </c>
      <c r="F25" s="9"/>
      <c r="G25" s="9">
        <v>150644.46831999999</v>
      </c>
      <c r="H25" s="9">
        <v>111112.15</v>
      </c>
      <c r="I25" s="9">
        <f>G25-H25</f>
        <v>39532.318319999991</v>
      </c>
      <c r="J25" s="9">
        <f>I25/H25*100</f>
        <v>35.578753826651713</v>
      </c>
      <c r="K25" s="9"/>
      <c r="L25" s="9">
        <v>133685.52147000001</v>
      </c>
      <c r="M25" s="9">
        <v>96593.3</v>
      </c>
      <c r="N25" s="9">
        <f>L25-M25</f>
        <v>37092.221470000004</v>
      </c>
      <c r="O25" s="9">
        <f>N25/M25*100</f>
        <v>38.400408175308229</v>
      </c>
      <c r="P25" s="9"/>
      <c r="Q25" s="9">
        <v>143660.30005000002</v>
      </c>
      <c r="R25" s="9">
        <v>139264.87</v>
      </c>
      <c r="S25" s="9">
        <f>Q25-R25</f>
        <v>4395.4300500000245</v>
      </c>
      <c r="T25" s="9">
        <f>S25/R25*100</f>
        <v>3.1561656934731812</v>
      </c>
      <c r="U25" s="9"/>
      <c r="V25" s="9">
        <v>177300.20018000001</v>
      </c>
      <c r="W25" s="9">
        <v>151763.49</v>
      </c>
      <c r="X25" s="9">
        <f>V25-W25</f>
        <v>25536.710180000024</v>
      </c>
      <c r="Y25" s="9">
        <f>X25/W25*100</f>
        <v>16.826649268542802</v>
      </c>
      <c r="Z25" s="9"/>
      <c r="AA25" s="9">
        <v>120263.70340000001</v>
      </c>
      <c r="AB25" s="9">
        <v>102599.06</v>
      </c>
      <c r="AC25" s="9">
        <f>AA25-AB25</f>
        <v>17664.643400000015</v>
      </c>
      <c r="AD25" s="9">
        <f>AC25/AB25*100</f>
        <v>17.217159104576606</v>
      </c>
      <c r="AE25" s="9"/>
      <c r="AF25" s="9">
        <v>22796.79722</v>
      </c>
      <c r="AG25" s="9">
        <v>19324.16</v>
      </c>
      <c r="AH25" s="9">
        <f>AF25-AG25</f>
        <v>3472.6372200000005</v>
      </c>
      <c r="AI25" s="9">
        <f>AH25/AG25*100</f>
        <v>17.970443320692855</v>
      </c>
      <c r="AJ25" s="9"/>
      <c r="AK25" s="9">
        <v>78388.55402000001</v>
      </c>
      <c r="AL25" s="9">
        <v>87208.05</v>
      </c>
      <c r="AM25" s="9">
        <f>AK25-AL25</f>
        <v>-8819.4959799999924</v>
      </c>
      <c r="AN25" s="9">
        <f>AM25/AL25*100</f>
        <v>-10.113167282148829</v>
      </c>
      <c r="AO25" s="9"/>
      <c r="AP25" s="9">
        <v>250859.44658000002</v>
      </c>
      <c r="AQ25" s="9">
        <v>231806.23</v>
      </c>
      <c r="AR25" s="9">
        <f>AP25-AQ25</f>
        <v>19053.216580000008</v>
      </c>
      <c r="AS25" s="9">
        <f>AR25/AQ25*100</f>
        <v>8.2194583726244144</v>
      </c>
      <c r="AT25" s="9">
        <v>22455.161159999996</v>
      </c>
      <c r="AU25" s="9">
        <v>20793.52</v>
      </c>
      <c r="AV25" s="9">
        <f>AT25-AU25</f>
        <v>1661.6411599999956</v>
      </c>
      <c r="AW25" s="9">
        <f>AV25/AU25*100</f>
        <v>7.9911489733339796</v>
      </c>
      <c r="AX25" s="9"/>
      <c r="AY25" s="9">
        <f>+B25+G25+L25+AF25+Q25+V25+AA25+AT25+AK25+AP25</f>
        <v>1136357.6399100001</v>
      </c>
      <c r="AZ25" s="9">
        <f>+C25+H25+M25+AG25+R25+W25+AB25+AU25+AL25+AQ25</f>
        <v>992624.62000000011</v>
      </c>
      <c r="BA25" s="9">
        <f>AY25-AZ25</f>
        <v>143733.01991000003</v>
      </c>
      <c r="BB25" s="9">
        <f>BA25/AZ25*100</f>
        <v>14.480098217793552</v>
      </c>
      <c r="BC25" s="11"/>
      <c r="BD25" s="11"/>
    </row>
    <row r="26" spans="1:56" ht="15.75" customHeight="1" x14ac:dyDescent="0.25">
      <c r="A26" s="13" t="s">
        <v>28</v>
      </c>
      <c r="B26" s="9">
        <f>ROUND((B25/B22*100),0)</f>
        <v>14</v>
      </c>
      <c r="C26" s="9">
        <f>ROUND((C25/C22*100),0)</f>
        <v>15</v>
      </c>
      <c r="D26" s="9"/>
      <c r="E26" s="9">
        <f>B26-C26</f>
        <v>-1</v>
      </c>
      <c r="F26" s="9"/>
      <c r="G26" s="9">
        <f>ROUND((G25/G22*100),0)</f>
        <v>10</v>
      </c>
      <c r="H26" s="9">
        <f>ROUND((H25/H22*100),0)</f>
        <v>14</v>
      </c>
      <c r="I26" s="9"/>
      <c r="J26" s="9">
        <f>G26-H26</f>
        <v>-4</v>
      </c>
      <c r="K26" s="9"/>
      <c r="L26" s="9">
        <f>ROUND((L25/L22*100),0)</f>
        <v>16</v>
      </c>
      <c r="M26" s="9">
        <f>ROUND((M25/M22*100),0)</f>
        <v>18</v>
      </c>
      <c r="N26" s="9"/>
      <c r="O26" s="9">
        <f>L26-M26</f>
        <v>-2</v>
      </c>
      <c r="P26" s="9"/>
      <c r="Q26" s="9">
        <f>ROUND((Q25/Q22*100),0)</f>
        <v>11</v>
      </c>
      <c r="R26" s="9">
        <f>ROUND((R25/R22*100),0)</f>
        <v>13</v>
      </c>
      <c r="S26" s="9"/>
      <c r="T26" s="9">
        <f>Q26-R26</f>
        <v>-2</v>
      </c>
      <c r="U26" s="9"/>
      <c r="V26" s="9">
        <f>ROUND((V25/V22*100),0)</f>
        <v>9</v>
      </c>
      <c r="W26" s="9">
        <f>ROUND((W25/W22*100),0)</f>
        <v>9</v>
      </c>
      <c r="X26" s="9"/>
      <c r="Y26" s="9">
        <f>V26-W26</f>
        <v>0</v>
      </c>
      <c r="Z26" s="9"/>
      <c r="AA26" s="9">
        <f>ROUND((AA25/AA22*100),0)</f>
        <v>11</v>
      </c>
      <c r="AB26" s="9">
        <f>ROUND((AB25/AB22*100),0)</f>
        <v>14</v>
      </c>
      <c r="AC26" s="9"/>
      <c r="AD26" s="9">
        <f>AA26-AB26</f>
        <v>-3</v>
      </c>
      <c r="AE26" s="9"/>
      <c r="AF26" s="9">
        <f>ROUND((AF25/AF22*100),0)</f>
        <v>19</v>
      </c>
      <c r="AG26" s="9">
        <f>ROUND((AG25/AG22*100),0)</f>
        <v>19</v>
      </c>
      <c r="AH26" s="9"/>
      <c r="AI26" s="9">
        <f>AF26-AG26</f>
        <v>0</v>
      </c>
      <c r="AJ26" s="9"/>
      <c r="AK26" s="9">
        <f>ROUND((AK25/AK22*100),0)</f>
        <v>13</v>
      </c>
      <c r="AL26" s="9">
        <f>ROUND((AL25/AL22*100),0)</f>
        <v>23</v>
      </c>
      <c r="AM26" s="9"/>
      <c r="AN26" s="9">
        <f>AK26-AL26</f>
        <v>-10</v>
      </c>
      <c r="AO26" s="9"/>
      <c r="AP26" s="9">
        <f>ROUND((AP25/AP22*100),0)</f>
        <v>12</v>
      </c>
      <c r="AQ26" s="9">
        <f>ROUND((AQ25/AQ22*100),0)</f>
        <v>14</v>
      </c>
      <c r="AR26" s="9"/>
      <c r="AS26" s="9">
        <f>AP26-AQ26</f>
        <v>-2</v>
      </c>
      <c r="AT26" s="9">
        <f>ROUND((AT25/AT22*100),0)</f>
        <v>12</v>
      </c>
      <c r="AU26" s="9">
        <f>ROUND((AU25/AU22*100),0)</f>
        <v>14</v>
      </c>
      <c r="AV26" s="9"/>
      <c r="AW26" s="9">
        <f>AT26-AU26</f>
        <v>-2</v>
      </c>
      <c r="AX26" s="9"/>
      <c r="AY26" s="9">
        <f>ROUND((AY25/AY22*100),0)</f>
        <v>11</v>
      </c>
      <c r="AZ26" s="9">
        <f>ROUND((AZ25/AZ22*100),0)</f>
        <v>13</v>
      </c>
      <c r="BA26" s="9"/>
      <c r="BB26" s="9">
        <f>AY26-AZ26</f>
        <v>-2</v>
      </c>
      <c r="BC26" s="11"/>
      <c r="BD26" s="11"/>
    </row>
    <row r="27" spans="1:56" s="12" customFormat="1" ht="15.75" customHeight="1" x14ac:dyDescent="0.25">
      <c r="A27" s="8" t="s">
        <v>31</v>
      </c>
      <c r="B27" s="9">
        <f>B22-B23-B25</f>
        <v>6955.7553500000286</v>
      </c>
      <c r="C27" s="9">
        <f>C22-C23-C25</f>
        <v>5920.3800000000119</v>
      </c>
      <c r="D27" s="9">
        <f>B27-C27</f>
        <v>1035.3753500000166</v>
      </c>
      <c r="E27" s="9">
        <f>D27/C27*100</f>
        <v>17.488325918269005</v>
      </c>
      <c r="F27" s="9"/>
      <c r="G27" s="9">
        <f>G22-G23-G25</f>
        <v>39402.96763999993</v>
      </c>
      <c r="H27" s="9">
        <f>H22-H23-H25</f>
        <v>-22760.119999999966</v>
      </c>
      <c r="I27" s="9">
        <f>G27-H27</f>
        <v>62163.087639999896</v>
      </c>
      <c r="J27" s="9">
        <f>I27/H27*100</f>
        <v>-273.12284662822515</v>
      </c>
      <c r="K27" s="9"/>
      <c r="L27" s="9">
        <f>L22-L23-L25</f>
        <v>-21105.502290000179</v>
      </c>
      <c r="M27" s="9">
        <f>M22-M23-M25</f>
        <v>24126.309999999925</v>
      </c>
      <c r="N27" s="9">
        <f>L27-M27</f>
        <v>-45231.812290000104</v>
      </c>
      <c r="O27" s="9">
        <f>N27/M27*100</f>
        <v>-187.47919715033191</v>
      </c>
      <c r="P27" s="9"/>
      <c r="Q27" s="9">
        <f>Q22-Q23-Q25</f>
        <v>86312.088690000295</v>
      </c>
      <c r="R27" s="9">
        <f>R22-R23-R25</f>
        <v>52971.509999999893</v>
      </c>
      <c r="S27" s="9">
        <f>Q27-R27</f>
        <v>33340.578690000402</v>
      </c>
      <c r="T27" s="9">
        <f>S27/R27*100</f>
        <v>62.940585779035693</v>
      </c>
      <c r="U27" s="9"/>
      <c r="V27" s="9">
        <f>V22-V23-V25</f>
        <v>77655.53320999947</v>
      </c>
      <c r="W27" s="9">
        <f>W22-W23-W25</f>
        <v>44258.999999999767</v>
      </c>
      <c r="X27" s="9">
        <f>V27-W27</f>
        <v>33396.533209999703</v>
      </c>
      <c r="Y27" s="9">
        <f>X27/W27*100</f>
        <v>75.457044239589408</v>
      </c>
      <c r="Z27" s="9"/>
      <c r="AA27" s="9">
        <f>AA22-AA23-AA25</f>
        <v>62010.5218099997</v>
      </c>
      <c r="AB27" s="9">
        <f>AB22-AB23-AB25</f>
        <v>-26008.6700000001</v>
      </c>
      <c r="AC27" s="9">
        <f>AA27-AB27</f>
        <v>88019.1918099998</v>
      </c>
      <c r="AD27" s="9">
        <f>AC27/AB27*100</f>
        <v>-338.42250222713989</v>
      </c>
      <c r="AE27" s="9"/>
      <c r="AF27" s="9">
        <f>AF22-AF23-AF25</f>
        <v>-50.498679999996966</v>
      </c>
      <c r="AG27" s="9">
        <f>AG22-AG23-AG25</f>
        <v>5130.7700000000077</v>
      </c>
      <c r="AH27" s="9">
        <f>AF27-AG27</f>
        <v>-5181.2686800000047</v>
      </c>
      <c r="AI27" s="9">
        <f>AH27/AG27*100</f>
        <v>-100.98423199636694</v>
      </c>
      <c r="AJ27" s="9"/>
      <c r="AK27" s="9">
        <f>AK22-AK23-AK25</f>
        <v>29017.548780000099</v>
      </c>
      <c r="AL27" s="9">
        <f>AL22-AL23-AL25</f>
        <v>-43269.42</v>
      </c>
      <c r="AM27" s="9">
        <f>AK27-AL27</f>
        <v>72286.968780000097</v>
      </c>
      <c r="AN27" s="9">
        <f>AM27/AL27*100</f>
        <v>-167.06248611606097</v>
      </c>
      <c r="AO27" s="9"/>
      <c r="AP27" s="9">
        <f>AP22-AP23-AP25</f>
        <v>10379.511549999443</v>
      </c>
      <c r="AQ27" s="9">
        <f>AQ22-AQ23-AQ25</f>
        <v>-108025.23000000001</v>
      </c>
      <c r="AR27" s="9">
        <f>AP27-AQ27</f>
        <v>118404.74154999945</v>
      </c>
      <c r="AS27" s="9">
        <f>AR27/AQ27*100</f>
        <v>-109.60841421027241</v>
      </c>
      <c r="AT27" s="9">
        <f>AT22-AT23-AT25</f>
        <v>6155.9475199999797</v>
      </c>
      <c r="AU27" s="9">
        <f>AU22-AU23-AU25</f>
        <v>7517.7099999999809</v>
      </c>
      <c r="AV27" s="9">
        <f>AT27-AU27</f>
        <v>-1361.7624800000012</v>
      </c>
      <c r="AW27" s="9">
        <f>AV27/AU27*100</f>
        <v>-18.114059733615751</v>
      </c>
      <c r="AX27" s="9"/>
      <c r="AY27" s="9">
        <f>AY22-AY23-AY25</f>
        <v>296733.8735800006</v>
      </c>
      <c r="AZ27" s="9">
        <f>AZ22-AZ23-AZ25</f>
        <v>-60137.759999998845</v>
      </c>
      <c r="BA27" s="9">
        <f>AY27-AZ27</f>
        <v>356871.63357999944</v>
      </c>
      <c r="BB27" s="9">
        <f>BA27/AZ27*100</f>
        <v>-593.42355548328749</v>
      </c>
      <c r="BC27" s="11"/>
      <c r="BD27" s="11"/>
    </row>
    <row r="28" spans="1:56" s="12" customFormat="1" ht="15.75" customHeight="1" x14ac:dyDescent="0.25">
      <c r="A28" s="8" t="s">
        <v>32</v>
      </c>
      <c r="B28" s="9">
        <v>9597.2246200000009</v>
      </c>
      <c r="C28" s="9">
        <v>8857.25</v>
      </c>
      <c r="D28" s="9">
        <f>B28-C28</f>
        <v>739.97462000000087</v>
      </c>
      <c r="E28" s="9">
        <f>D28/C28*100</f>
        <v>8.3544510993818726</v>
      </c>
      <c r="F28" s="9"/>
      <c r="G28" s="9">
        <v>40114.981599999999</v>
      </c>
      <c r="H28" s="9">
        <v>35065.410000000003</v>
      </c>
      <c r="I28" s="9">
        <f>G28-H28</f>
        <v>5049.5715999999957</v>
      </c>
      <c r="J28" s="9">
        <f>I28/H28*100</f>
        <v>14.400435072625687</v>
      </c>
      <c r="K28" s="9"/>
      <c r="L28" s="9">
        <v>28156.576710000001</v>
      </c>
      <c r="M28" s="9">
        <v>26295.62</v>
      </c>
      <c r="N28" s="9">
        <f>L28-M28</f>
        <v>1860.9567100000022</v>
      </c>
      <c r="O28" s="9">
        <f>N28/M28*100</f>
        <v>7.0770596395901757</v>
      </c>
      <c r="P28" s="9"/>
      <c r="Q28" s="9">
        <v>43097.088990000004</v>
      </c>
      <c r="R28" s="9">
        <v>43042.26</v>
      </c>
      <c r="S28" s="9">
        <f>Q28-R28</f>
        <v>54.828990000001795</v>
      </c>
      <c r="T28" s="9">
        <f>S28/R28*100</f>
        <v>0.1273840871738654</v>
      </c>
      <c r="U28" s="9"/>
      <c r="V28" s="9">
        <v>35538.28615</v>
      </c>
      <c r="W28" s="9">
        <v>33123.99</v>
      </c>
      <c r="X28" s="9">
        <f>V28-W28</f>
        <v>2414.2961500000019</v>
      </c>
      <c r="Y28" s="9">
        <f>X28/W28*100</f>
        <v>7.2886634430212123</v>
      </c>
      <c r="Z28" s="9"/>
      <c r="AA28" s="9">
        <v>22807.209129999996</v>
      </c>
      <c r="AB28" s="9">
        <v>21966.99</v>
      </c>
      <c r="AC28" s="9">
        <f>AA28-AB28</f>
        <v>840.21912999999404</v>
      </c>
      <c r="AD28" s="9">
        <f>AC28/AB28*100</f>
        <v>3.8249169777015144</v>
      </c>
      <c r="AE28" s="9"/>
      <c r="AF28" s="9">
        <v>1885.51388</v>
      </c>
      <c r="AG28" s="9">
        <v>1883.84</v>
      </c>
      <c r="AH28" s="9">
        <f>AF28-AG28</f>
        <v>1.6738800000000538</v>
      </c>
      <c r="AI28" s="9">
        <f>AH28/AG28*100</f>
        <v>8.8854679802958525E-2</v>
      </c>
      <c r="AJ28" s="9"/>
      <c r="AK28" s="9">
        <v>17132.226489999997</v>
      </c>
      <c r="AL28" s="9">
        <v>22578.47</v>
      </c>
      <c r="AM28" s="9">
        <f>AK28-AL28</f>
        <v>-5446.2435100000039</v>
      </c>
      <c r="AN28" s="9">
        <f>AM28/AL28*100</f>
        <v>-24.121401981622331</v>
      </c>
      <c r="AO28" s="9"/>
      <c r="AP28" s="9">
        <v>46757.051339999998</v>
      </c>
      <c r="AQ28" s="9">
        <v>45306.57</v>
      </c>
      <c r="AR28" s="9">
        <f>AP28-AQ28</f>
        <v>1450.4813399999985</v>
      </c>
      <c r="AS28" s="9">
        <f>AR28/AQ28*100</f>
        <v>3.2014812421244834</v>
      </c>
      <c r="AT28" s="9">
        <v>7543.9696699999995</v>
      </c>
      <c r="AU28" s="9">
        <v>7444.35</v>
      </c>
      <c r="AV28" s="9">
        <f>AT28-AU28</f>
        <v>99.619669999999132</v>
      </c>
      <c r="AW28" s="9">
        <f>AV28/AU28*100</f>
        <v>1.338191648700009</v>
      </c>
      <c r="AX28" s="9"/>
      <c r="AY28" s="9">
        <f>+B28+G28+L28+AF28+Q28+V28+AA28+AT28+AK28+AP28</f>
        <v>252630.12857999999</v>
      </c>
      <c r="AZ28" s="9">
        <f>+C28+H28+M28+AG28+R28+W28+AB28+AU28+AL28+AQ28</f>
        <v>245564.75</v>
      </c>
      <c r="BA28" s="9">
        <f>AY28-AZ28</f>
        <v>7065.3785799999896</v>
      </c>
      <c r="BB28" s="9">
        <f>BA28/AZ28*100</f>
        <v>2.8771957620138839</v>
      </c>
      <c r="BC28" s="11"/>
      <c r="BD28" s="11"/>
    </row>
    <row r="29" spans="1:56" s="12" customFormat="1" ht="15.75" customHeight="1" x14ac:dyDescent="0.25">
      <c r="A29" s="8" t="s">
        <v>33</v>
      </c>
      <c r="B29" s="9">
        <v>441.71800000000002</v>
      </c>
      <c r="C29" s="9">
        <v>694.61</v>
      </c>
      <c r="D29" s="9">
        <f>B29-C29</f>
        <v>-252.892</v>
      </c>
      <c r="E29" s="9">
        <f>D29/C29*100</f>
        <v>-36.407768388016301</v>
      </c>
      <c r="F29" s="9"/>
      <c r="G29" s="9">
        <v>13435.483459999999</v>
      </c>
      <c r="H29" s="9">
        <v>13500.75</v>
      </c>
      <c r="I29" s="9">
        <f>G29-H29</f>
        <v>-65.266540000000532</v>
      </c>
      <c r="J29" s="9">
        <f>I29/H29*100</f>
        <v>-0.48342899468548439</v>
      </c>
      <c r="K29" s="9"/>
      <c r="L29" s="9">
        <v>10559.50426</v>
      </c>
      <c r="M29" s="9">
        <v>4350.74</v>
      </c>
      <c r="N29" s="9">
        <f>L29-M29</f>
        <v>6208.7642599999999</v>
      </c>
      <c r="O29" s="9">
        <f>N29/M29*100</f>
        <v>142.7059364613836</v>
      </c>
      <c r="P29" s="9"/>
      <c r="Q29" s="9">
        <v>1469.4874699999998</v>
      </c>
      <c r="R29" s="9">
        <v>1936.1</v>
      </c>
      <c r="S29" s="9">
        <f>Q29-R29</f>
        <v>-466.61253000000011</v>
      </c>
      <c r="T29" s="9">
        <f>S29/R29*100</f>
        <v>-24.100642012292759</v>
      </c>
      <c r="U29" s="9"/>
      <c r="V29" s="9">
        <v>1055.5677700000001</v>
      </c>
      <c r="W29" s="9">
        <v>1386.56</v>
      </c>
      <c r="X29" s="9">
        <f>V29-W29</f>
        <v>-330.99222999999984</v>
      </c>
      <c r="Y29" s="9">
        <f>X29/W29*100</f>
        <v>-23.871468237941368</v>
      </c>
      <c r="Z29" s="9"/>
      <c r="AA29" s="9">
        <v>4107.6682099999998</v>
      </c>
      <c r="AB29" s="9">
        <v>2847.09</v>
      </c>
      <c r="AC29" s="9">
        <f>AA29-AB29</f>
        <v>1260.5782099999997</v>
      </c>
      <c r="AD29" s="9">
        <f>AC29/AB29*100</f>
        <v>44.276022535290402</v>
      </c>
      <c r="AE29" s="9"/>
      <c r="AF29" s="9">
        <v>697.98470999999995</v>
      </c>
      <c r="AG29" s="9">
        <v>653.03</v>
      </c>
      <c r="AH29" s="9">
        <f>AF29-AG29</f>
        <v>44.954709999999977</v>
      </c>
      <c r="AI29" s="9">
        <f>AH29/AG29*100</f>
        <v>6.8840191109137372</v>
      </c>
      <c r="AJ29" s="9"/>
      <c r="AK29" s="9">
        <v>1984.0359900000001</v>
      </c>
      <c r="AL29" s="9">
        <v>2365.8000000000002</v>
      </c>
      <c r="AM29" s="9">
        <f>AK29-AL29</f>
        <v>-381.7640100000001</v>
      </c>
      <c r="AN29" s="9">
        <f>AM29/AL29*100</f>
        <v>-16.136782906416435</v>
      </c>
      <c r="AO29" s="9"/>
      <c r="AP29" s="9">
        <v>0</v>
      </c>
      <c r="AQ29" s="9">
        <v>0</v>
      </c>
      <c r="AR29" s="9">
        <f>AP29-AQ29</f>
        <v>0</v>
      </c>
      <c r="AS29" s="9"/>
      <c r="AT29" s="9">
        <v>146.46299999999999</v>
      </c>
      <c r="AU29" s="9">
        <v>199.67</v>
      </c>
      <c r="AV29" s="9">
        <f>AT29-AU29</f>
        <v>-53.206999999999994</v>
      </c>
      <c r="AW29" s="9">
        <f>AV29/AU29*100</f>
        <v>-26.647468322732511</v>
      </c>
      <c r="AX29" s="9"/>
      <c r="AY29" s="9">
        <f>+B29+G29+L29+AF29+Q29+V29+AA29+AT29+AK29+AP29</f>
        <v>33897.91287</v>
      </c>
      <c r="AZ29" s="9">
        <f>+C29+H29+M29+AG29+R29+W29+AB29+AU29+AL29+AQ29</f>
        <v>27934.349999999995</v>
      </c>
      <c r="BA29" s="9">
        <f>AY29-AZ29</f>
        <v>5963.5628700000052</v>
      </c>
      <c r="BB29" s="9">
        <f>BA29/AZ29*100</f>
        <v>21.348493414022542</v>
      </c>
      <c r="BC29" s="11"/>
      <c r="BD29" s="11"/>
    </row>
    <row r="30" spans="1:56" s="12" customFormat="1" ht="15.75" customHeight="1" x14ac:dyDescent="0.25">
      <c r="A30" s="8" t="s">
        <v>34</v>
      </c>
      <c r="B30" s="9">
        <f>B27-B28-B29</f>
        <v>-3083.1872699999722</v>
      </c>
      <c r="C30" s="9">
        <f>C27-C28-C29</f>
        <v>-3631.4799999999882</v>
      </c>
      <c r="D30" s="9">
        <f>B30-C30</f>
        <v>548.29273000001604</v>
      </c>
      <c r="E30" s="9">
        <f>D30/C30*100</f>
        <v>-15.098327128333841</v>
      </c>
      <c r="F30" s="9"/>
      <c r="G30" s="9">
        <f>G27-G28-G29</f>
        <v>-14147.497420000069</v>
      </c>
      <c r="H30" s="9">
        <f>H27-H28-H29</f>
        <v>-71326.27999999997</v>
      </c>
      <c r="I30" s="9">
        <f>G30-H30</f>
        <v>57178.782579999897</v>
      </c>
      <c r="J30" s="9">
        <f>I30/H30*100</f>
        <v>-80.165098446182697</v>
      </c>
      <c r="K30" s="9"/>
      <c r="L30" s="9">
        <f>L27-L28-L29</f>
        <v>-59821.583260000181</v>
      </c>
      <c r="M30" s="9">
        <f>M27-M28-M29</f>
        <v>-6520.0500000000739</v>
      </c>
      <c r="N30" s="9">
        <f>L30-M30</f>
        <v>-53301.533260000106</v>
      </c>
      <c r="O30" s="9">
        <f>N30/M30*100</f>
        <v>817.50190964792444</v>
      </c>
      <c r="P30" s="9"/>
      <c r="Q30" s="9">
        <f>Q27-Q28-Q29</f>
        <v>41745.512230000291</v>
      </c>
      <c r="R30" s="9">
        <f>R27-R28-R29</f>
        <v>7993.1499999998905</v>
      </c>
      <c r="S30" s="9">
        <f>Q30-R30</f>
        <v>33752.362230000399</v>
      </c>
      <c r="T30" s="9">
        <f>S30/R30*100</f>
        <v>422.26609321732809</v>
      </c>
      <c r="U30" s="9"/>
      <c r="V30" s="9">
        <f>V27-V28-V29</f>
        <v>41061.679289999469</v>
      </c>
      <c r="W30" s="9">
        <f>W27-W28-W29</f>
        <v>9748.4499999997697</v>
      </c>
      <c r="X30" s="9">
        <f>V30-W30</f>
        <v>31313.229289999697</v>
      </c>
      <c r="Y30" s="9">
        <f>X30/W30*100</f>
        <v>321.21239058517443</v>
      </c>
      <c r="Z30" s="9"/>
      <c r="AA30" s="9">
        <f>AA27-AA28-AA29</f>
        <v>35095.644469999708</v>
      </c>
      <c r="AB30" s="9">
        <f>AB27-AB28-AB29</f>
        <v>-50822.750000000102</v>
      </c>
      <c r="AC30" s="9">
        <f>AA30-AB30</f>
        <v>85918.39446999981</v>
      </c>
      <c r="AD30" s="9">
        <f>AC30/AB30*100</f>
        <v>-169.05498909445009</v>
      </c>
      <c r="AE30" s="9"/>
      <c r="AF30" s="9">
        <f>AF27-AF28-AF29</f>
        <v>-2633.9972699999971</v>
      </c>
      <c r="AG30" s="9">
        <f>AG27-AG28-AG29</f>
        <v>2593.9000000000078</v>
      </c>
      <c r="AH30" s="9">
        <f>AF30-AG30</f>
        <v>-5227.8972700000049</v>
      </c>
      <c r="AI30" s="9">
        <f>AH30/AG30*100</f>
        <v>-201.54582944600753</v>
      </c>
      <c r="AJ30" s="9"/>
      <c r="AK30" s="9">
        <f>AK27-AK28-AK29</f>
        <v>9901.2863000001016</v>
      </c>
      <c r="AL30" s="9">
        <f>AL27-AL28-AL29</f>
        <v>-68213.69</v>
      </c>
      <c r="AM30" s="9">
        <f>AK30-AL30</f>
        <v>78114.976300000097</v>
      </c>
      <c r="AN30" s="9">
        <f>AM30/AL30*100</f>
        <v>-114.51510144078129</v>
      </c>
      <c r="AO30" s="9"/>
      <c r="AP30" s="9">
        <f>AP27-AP28-AP29</f>
        <v>-36377.539790000556</v>
      </c>
      <c r="AQ30" s="9">
        <f>AQ27-AQ28-AQ29</f>
        <v>-153331.80000000002</v>
      </c>
      <c r="AR30" s="9">
        <f>AP30-AQ30</f>
        <v>116954.26020999945</v>
      </c>
      <c r="AS30" s="9">
        <f>AR30/AQ30*100</f>
        <v>-76.275280281063317</v>
      </c>
      <c r="AT30" s="9">
        <f>AT27-AT28-AT29</f>
        <v>-1534.4851500000198</v>
      </c>
      <c r="AU30" s="9">
        <f>AU27-AU28-AU29</f>
        <v>-126.31000000001941</v>
      </c>
      <c r="AV30" s="9">
        <f>AT30-AU30</f>
        <v>-1408.1751500000003</v>
      </c>
      <c r="AW30" s="9">
        <f>AV30/AU30*100</f>
        <v>1114.8564246692927</v>
      </c>
      <c r="AX30" s="9"/>
      <c r="AY30" s="9">
        <f>AY27-AY28-AY29</f>
        <v>10205.832130000606</v>
      </c>
      <c r="AZ30" s="9">
        <f>AZ27-AZ28-AZ29</f>
        <v>-333636.85999999882</v>
      </c>
      <c r="BA30" s="9">
        <f>AY30-AZ30</f>
        <v>343842.6921299994</v>
      </c>
      <c r="BB30" s="9">
        <f>BA30/AZ30*100</f>
        <v>-103.05896420737224</v>
      </c>
      <c r="BC30" s="11"/>
      <c r="BD30" s="11"/>
    </row>
    <row r="31" spans="1:56" ht="15.75" customHeight="1" x14ac:dyDescent="0.25">
      <c r="A31" s="13" t="s">
        <v>28</v>
      </c>
      <c r="B31" s="9">
        <f>ROUND((B30/B22*100),0)</f>
        <v>-1</v>
      </c>
      <c r="C31" s="9">
        <f>ROUND((C30/C22*100),0)</f>
        <v>-2</v>
      </c>
      <c r="D31" s="9"/>
      <c r="E31" s="9">
        <f>B31-C31</f>
        <v>1</v>
      </c>
      <c r="F31" s="9"/>
      <c r="G31" s="9">
        <f>ROUND((G30/G22*100),0)</f>
        <v>-1</v>
      </c>
      <c r="H31" s="9">
        <f>ROUND((H30/H22*100),0)</f>
        <v>-9</v>
      </c>
      <c r="I31" s="9"/>
      <c r="J31" s="9">
        <f>G31-H31</f>
        <v>8</v>
      </c>
      <c r="K31" s="9"/>
      <c r="L31" s="9">
        <f>ROUND((L30/L22*100),0)</f>
        <v>-7</v>
      </c>
      <c r="M31" s="9">
        <f>ROUND((M30/M22*100),0)</f>
        <v>-1</v>
      </c>
      <c r="N31" s="9"/>
      <c r="O31" s="9">
        <f>L31-M31</f>
        <v>-6</v>
      </c>
      <c r="P31" s="9"/>
      <c r="Q31" s="9">
        <f>ROUND((Q30/Q22*100),0)</f>
        <v>3</v>
      </c>
      <c r="R31" s="9">
        <f>ROUND((R30/R22*100),0)</f>
        <v>1</v>
      </c>
      <c r="S31" s="9"/>
      <c r="T31" s="9">
        <f>Q31-R31</f>
        <v>2</v>
      </c>
      <c r="U31" s="9"/>
      <c r="V31" s="9">
        <f>ROUND((V30/V22*100),0)</f>
        <v>2</v>
      </c>
      <c r="W31" s="9">
        <f>ROUND((W30/W22*100),0)</f>
        <v>1</v>
      </c>
      <c r="X31" s="9"/>
      <c r="Y31" s="9">
        <f>V31-W31</f>
        <v>1</v>
      </c>
      <c r="Z31" s="9"/>
      <c r="AA31" s="9">
        <f>ROUND((AA30/AA22*100),0)</f>
        <v>3</v>
      </c>
      <c r="AB31" s="9">
        <f>ROUND((AB30/AB22*100),0)</f>
        <v>-7</v>
      </c>
      <c r="AC31" s="9"/>
      <c r="AD31" s="9">
        <f>AA31-AB31</f>
        <v>10</v>
      </c>
      <c r="AE31" s="9"/>
      <c r="AF31" s="9">
        <f>ROUND((AF30/AF22*100),0)</f>
        <v>-2</v>
      </c>
      <c r="AG31" s="9">
        <f>ROUND((AG30/AG22*100),0)</f>
        <v>3</v>
      </c>
      <c r="AH31" s="9"/>
      <c r="AI31" s="9">
        <f>AF31-AG31</f>
        <v>-5</v>
      </c>
      <c r="AJ31" s="9"/>
      <c r="AK31" s="9">
        <f>ROUND((AK30/AK22*100),0)</f>
        <v>2</v>
      </c>
      <c r="AL31" s="9">
        <f>ROUND((AL30/AL22*100),0)</f>
        <v>-18</v>
      </c>
      <c r="AM31" s="9"/>
      <c r="AN31" s="9">
        <f>AK31-AL31</f>
        <v>20</v>
      </c>
      <c r="AO31" s="9"/>
      <c r="AP31" s="9">
        <f>ROUND((AP30/AP22*100),0)</f>
        <v>-2</v>
      </c>
      <c r="AQ31" s="9">
        <f>ROUND((AQ30/AQ22*100),0)</f>
        <v>-9</v>
      </c>
      <c r="AR31" s="9"/>
      <c r="AS31" s="9">
        <f>AP31-AQ31</f>
        <v>7</v>
      </c>
      <c r="AT31" s="9">
        <f>ROUND((AT30/AT22*100),0)</f>
        <v>-1</v>
      </c>
      <c r="AU31" s="9">
        <f>ROUND((AU30/AU22*100),0)</f>
        <v>0</v>
      </c>
      <c r="AV31" s="9"/>
      <c r="AW31" s="9">
        <f>AT31-AU31</f>
        <v>-1</v>
      </c>
      <c r="AX31" s="9"/>
      <c r="AY31" s="9">
        <f>ROUND((AY30/AY22*100),0)</f>
        <v>0</v>
      </c>
      <c r="AZ31" s="9">
        <f>ROUND((AZ30/AZ22*100),0)</f>
        <v>-4</v>
      </c>
      <c r="BA31" s="9"/>
      <c r="BB31" s="9">
        <f>AY31-AZ31</f>
        <v>4</v>
      </c>
      <c r="BC31" s="11"/>
      <c r="BD31" s="11"/>
    </row>
    <row r="32" spans="1:56" ht="15.75" customHeight="1" x14ac:dyDescent="0.25">
      <c r="A32" s="13" t="s">
        <v>35</v>
      </c>
      <c r="B32" s="9">
        <v>0</v>
      </c>
      <c r="C32" s="9">
        <v>0</v>
      </c>
      <c r="D32" s="9">
        <f>B32-C32</f>
        <v>0</v>
      </c>
      <c r="E32" s="9"/>
      <c r="F32" s="9"/>
      <c r="G32" s="9">
        <v>8671.3380799999995</v>
      </c>
      <c r="H32" s="9">
        <v>6022.18</v>
      </c>
      <c r="I32" s="9">
        <f>G32-H32</f>
        <v>2649.1580799999992</v>
      </c>
      <c r="J32" s="9">
        <f>I32/H32*100</f>
        <v>43.990018232600143</v>
      </c>
      <c r="K32" s="9"/>
      <c r="L32" s="9">
        <v>0</v>
      </c>
      <c r="M32" s="9">
        <v>-61090.426549999996</v>
      </c>
      <c r="N32" s="9">
        <f>L32-M32</f>
        <v>61090.426549999996</v>
      </c>
      <c r="O32" s="9">
        <f>N32/M32*100</f>
        <v>-100</v>
      </c>
      <c r="P32" s="9"/>
      <c r="Q32" s="9">
        <v>217.83229999999998</v>
      </c>
      <c r="R32" s="9">
        <v>605.07000000000005</v>
      </c>
      <c r="S32" s="9">
        <f>Q32-R32</f>
        <v>-387.23770000000007</v>
      </c>
      <c r="T32" s="9">
        <f>Q32-R32</f>
        <v>-387.23770000000007</v>
      </c>
      <c r="U32" s="9"/>
      <c r="V32" s="9">
        <v>0</v>
      </c>
      <c r="W32" s="9">
        <v>55</v>
      </c>
      <c r="X32" s="9">
        <f>V32-W32</f>
        <v>-55</v>
      </c>
      <c r="Y32" s="9">
        <f>X32/W32*100</f>
        <v>-100</v>
      </c>
      <c r="Z32" s="9"/>
      <c r="AA32" s="9">
        <v>5032.3808299999992</v>
      </c>
      <c r="AB32" s="9">
        <v>-52292.327699999994</v>
      </c>
      <c r="AC32" s="9">
        <f>AA32-AB32</f>
        <v>57324.708529999996</v>
      </c>
      <c r="AD32" s="9">
        <f>AC32/AB32*100</f>
        <v>-109.62355483364723</v>
      </c>
      <c r="AE32" s="9"/>
      <c r="AF32" s="9">
        <v>0</v>
      </c>
      <c r="AG32" s="9">
        <v>0</v>
      </c>
      <c r="AH32" s="9">
        <f>AF32-AG32</f>
        <v>0</v>
      </c>
      <c r="AI32" s="9"/>
      <c r="AJ32" s="9"/>
      <c r="AK32" s="9">
        <v>0</v>
      </c>
      <c r="AL32" s="9">
        <v>0</v>
      </c>
      <c r="AM32" s="9">
        <f>AK32-AL32</f>
        <v>0</v>
      </c>
      <c r="AN32" s="9"/>
      <c r="AO32" s="9"/>
      <c r="AP32" s="9">
        <v>0</v>
      </c>
      <c r="AQ32" s="9">
        <v>0</v>
      </c>
      <c r="AR32" s="9">
        <f>AP32-AQ32</f>
        <v>0</v>
      </c>
      <c r="AS32" s="9"/>
      <c r="AT32" s="9">
        <v>887.80212999999992</v>
      </c>
      <c r="AU32" s="9">
        <v>1025.42</v>
      </c>
      <c r="AV32" s="9">
        <f>AT32-AU32</f>
        <v>-137.61787000000015</v>
      </c>
      <c r="AW32" s="9">
        <f>AV32/AU32*100</f>
        <v>-13.42063447172867</v>
      </c>
      <c r="AX32" s="9"/>
      <c r="AY32" s="9">
        <f>+B32+G32+L32+AF32+Q32+V32+AA32+AT32+AK32+AP32</f>
        <v>14809.353339999998</v>
      </c>
      <c r="AZ32" s="9">
        <f>+C32+H32+M32+AG32+R32+W32+AB32+AU32+AL32+AQ32</f>
        <v>-105675.08425</v>
      </c>
      <c r="BA32" s="9">
        <f>AY32-AZ32</f>
        <v>120484.43759</v>
      </c>
      <c r="BB32" s="9">
        <f>BA32/AZ32*100</f>
        <v>-114.01404450737402</v>
      </c>
      <c r="BC32" s="11"/>
      <c r="BD32" s="11"/>
    </row>
    <row r="33" spans="1:56" s="12" customFormat="1" ht="15.75" customHeight="1" x14ac:dyDescent="0.25">
      <c r="A33" s="8" t="s">
        <v>36</v>
      </c>
      <c r="B33" s="9">
        <f>B30-B32</f>
        <v>-3083.1872699999722</v>
      </c>
      <c r="C33" s="9">
        <f>C30-C32</f>
        <v>-3631.4799999999882</v>
      </c>
      <c r="D33" s="9">
        <f>B33-C33</f>
        <v>548.29273000001604</v>
      </c>
      <c r="E33" s="9">
        <f>D33/C33*100</f>
        <v>-15.098327128333841</v>
      </c>
      <c r="F33" s="9"/>
      <c r="G33" s="9">
        <f>G30-G32</f>
        <v>-22818.835500000067</v>
      </c>
      <c r="H33" s="9">
        <f>H30-H32</f>
        <v>-77348.459999999963</v>
      </c>
      <c r="I33" s="9">
        <f>G33-H33</f>
        <v>54529.624499999896</v>
      </c>
      <c r="J33" s="9">
        <f>I33/H33*100</f>
        <v>-70.498655693985285</v>
      </c>
      <c r="K33" s="9"/>
      <c r="L33" s="9">
        <f>L30-L32</f>
        <v>-59821.583260000181</v>
      </c>
      <c r="M33" s="9">
        <f>M30-M32</f>
        <v>54570.376549999921</v>
      </c>
      <c r="N33" s="9">
        <f>L33-M33</f>
        <v>-114391.9598100001</v>
      </c>
      <c r="O33" s="9">
        <f>N33/M33*100</f>
        <v>-209.62281560433959</v>
      </c>
      <c r="P33" s="9"/>
      <c r="Q33" s="9">
        <f>Q30-Q32</f>
        <v>41527.679930000289</v>
      </c>
      <c r="R33" s="9">
        <f>R30-R32</f>
        <v>7388.0799999998908</v>
      </c>
      <c r="S33" s="9">
        <f>Q33-R33</f>
        <v>34139.599930000397</v>
      </c>
      <c r="T33" s="9">
        <f>S33/R33*100</f>
        <v>462.09028502670384</v>
      </c>
      <c r="U33" s="9"/>
      <c r="V33" s="9">
        <f>V30-V32</f>
        <v>41061.679289999469</v>
      </c>
      <c r="W33" s="9">
        <f>W30-W32</f>
        <v>9693.4499999997697</v>
      </c>
      <c r="X33" s="9">
        <f>V33-W33</f>
        <v>31368.229289999697</v>
      </c>
      <c r="Y33" s="9">
        <f>X33/W33*100</f>
        <v>323.60232208347333</v>
      </c>
      <c r="Z33" s="9"/>
      <c r="AA33" s="9">
        <f>AA30-AA32</f>
        <v>30063.26363999971</v>
      </c>
      <c r="AB33" s="9">
        <f>AB30-AB32</f>
        <v>1469.5776999998925</v>
      </c>
      <c r="AC33" s="9">
        <f>AA33-AB33</f>
        <v>28593.685939999817</v>
      </c>
      <c r="AD33" s="9">
        <f>AC33/AB33*100</f>
        <v>1945.7076641814795</v>
      </c>
      <c r="AE33" s="9"/>
      <c r="AF33" s="9">
        <f>AF30-AF32</f>
        <v>-2633.9972699999971</v>
      </c>
      <c r="AG33" s="9">
        <f>AG30-AG32</f>
        <v>2593.9000000000078</v>
      </c>
      <c r="AH33" s="9">
        <f>AF33-AG33</f>
        <v>-5227.8972700000049</v>
      </c>
      <c r="AI33" s="9">
        <f>AH33/AG33*100</f>
        <v>-201.54582944600753</v>
      </c>
      <c r="AJ33" s="9"/>
      <c r="AK33" s="9">
        <f>AK30-AK32</f>
        <v>9901.2863000001016</v>
      </c>
      <c r="AL33" s="9">
        <f>AL30-AL32</f>
        <v>-68213.69</v>
      </c>
      <c r="AM33" s="9">
        <f>AK33-AL33</f>
        <v>78114.976300000097</v>
      </c>
      <c r="AN33" s="9">
        <f>AM33/AL33*100</f>
        <v>-114.51510144078129</v>
      </c>
      <c r="AO33" s="9"/>
      <c r="AP33" s="9">
        <f>AP30-AP32</f>
        <v>-36377.539790000556</v>
      </c>
      <c r="AQ33" s="9">
        <f>AQ30-AQ32</f>
        <v>-153331.80000000002</v>
      </c>
      <c r="AR33" s="9">
        <f>AP33-AQ33</f>
        <v>116954.26020999945</v>
      </c>
      <c r="AS33" s="9">
        <f>AR33/AQ33*100</f>
        <v>-76.275280281063317</v>
      </c>
      <c r="AT33" s="9">
        <f>AT30-AT32</f>
        <v>-2422.2872800000196</v>
      </c>
      <c r="AU33" s="9">
        <f>AU30-AU32</f>
        <v>-1151.7300000000196</v>
      </c>
      <c r="AV33" s="9">
        <f>AT33-AU33</f>
        <v>-1270.55728</v>
      </c>
      <c r="AW33" s="9">
        <f>AV33/AU33*100</f>
        <v>110.31728616949965</v>
      </c>
      <c r="AX33" s="9"/>
      <c r="AY33" s="9">
        <f>AY30-AY32</f>
        <v>-4603.5212099993914</v>
      </c>
      <c r="AZ33" s="9">
        <f>AZ30-AZ32</f>
        <v>-227961.77574999881</v>
      </c>
      <c r="BA33" s="9">
        <f>AY33-AZ33</f>
        <v>223358.25453999941</v>
      </c>
      <c r="BB33" s="9">
        <f>BA33/AZ33*100</f>
        <v>-97.980573192653139</v>
      </c>
      <c r="BC33" s="11"/>
      <c r="BD33" s="11"/>
    </row>
    <row r="34" spans="1:56" ht="15.75" customHeight="1" x14ac:dyDescent="0.25">
      <c r="A34" s="13" t="s">
        <v>28</v>
      </c>
      <c r="B34" s="9">
        <f>ROUND((B33/B22*100),0)</f>
        <v>-1</v>
      </c>
      <c r="C34" s="9">
        <f>ROUND((C33/C22*100),0)</f>
        <v>-2</v>
      </c>
      <c r="D34" s="9"/>
      <c r="E34" s="9">
        <f>B34-C34</f>
        <v>1</v>
      </c>
      <c r="F34" s="9"/>
      <c r="G34" s="9">
        <f>ROUND((G33/G22*100),0)</f>
        <v>-2</v>
      </c>
      <c r="H34" s="9">
        <f>ROUND((H33/H22*100),0)</f>
        <v>-9</v>
      </c>
      <c r="I34" s="9"/>
      <c r="J34" s="9">
        <f>G34-H34</f>
        <v>7</v>
      </c>
      <c r="K34" s="9"/>
      <c r="L34" s="9">
        <f>ROUND((L33/L22*100),0)</f>
        <v>-7</v>
      </c>
      <c r="M34" s="9">
        <f>ROUND((M33/M22*100),0)</f>
        <v>10</v>
      </c>
      <c r="N34" s="9"/>
      <c r="O34" s="9">
        <f>L34-M34</f>
        <v>-17</v>
      </c>
      <c r="P34" s="9"/>
      <c r="Q34" s="9">
        <f>ROUND((Q33/Q22*100),0)</f>
        <v>3</v>
      </c>
      <c r="R34" s="9">
        <f>ROUND((R33/R22*100),0)</f>
        <v>1</v>
      </c>
      <c r="S34" s="9"/>
      <c r="T34" s="9">
        <f>Q34-R34</f>
        <v>2</v>
      </c>
      <c r="U34" s="9"/>
      <c r="V34" s="9">
        <f>ROUND((V33/V22*100),0)</f>
        <v>2</v>
      </c>
      <c r="W34" s="9">
        <f>ROUND((W33/W22*100),0)</f>
        <v>1</v>
      </c>
      <c r="X34" s="9"/>
      <c r="Y34" s="9">
        <f>V34-W34</f>
        <v>1</v>
      </c>
      <c r="Z34" s="9"/>
      <c r="AA34" s="9">
        <f>ROUND((AA33/AA22*100),0)</f>
        <v>3</v>
      </c>
      <c r="AB34" s="9">
        <f>ROUND((AB33/AB22*100),0)</f>
        <v>0</v>
      </c>
      <c r="AC34" s="9"/>
      <c r="AD34" s="9">
        <f>AA34-AB34</f>
        <v>3</v>
      </c>
      <c r="AE34" s="9"/>
      <c r="AF34" s="9">
        <f>ROUND((AF33/AF22*100),0)</f>
        <v>-2</v>
      </c>
      <c r="AG34" s="9">
        <f>ROUND((AG33/AG22*100),0)</f>
        <v>3</v>
      </c>
      <c r="AH34" s="9"/>
      <c r="AI34" s="9">
        <f>AF34-AG34</f>
        <v>-5</v>
      </c>
      <c r="AJ34" s="9"/>
      <c r="AK34" s="9">
        <f>ROUND((AK33/AK22*100),0)</f>
        <v>2</v>
      </c>
      <c r="AL34" s="9">
        <f>ROUND((AL33/AL22*100),0)</f>
        <v>-18</v>
      </c>
      <c r="AM34" s="9"/>
      <c r="AN34" s="9">
        <f>AK34-AL34</f>
        <v>20</v>
      </c>
      <c r="AO34" s="9"/>
      <c r="AP34" s="9">
        <f>ROUND((AP33/AP22*100),0)</f>
        <v>-2</v>
      </c>
      <c r="AQ34" s="9">
        <f>ROUND((AQ33/AQ22*100),0)</f>
        <v>-9</v>
      </c>
      <c r="AR34" s="9"/>
      <c r="AS34" s="9">
        <f>AP34-AQ34</f>
        <v>7</v>
      </c>
      <c r="AT34" s="9">
        <f>ROUND((AT33/AT22*100),0)</f>
        <v>-1</v>
      </c>
      <c r="AU34" s="9">
        <f>ROUND((AU33/AU22*100),0)</f>
        <v>-1</v>
      </c>
      <c r="AV34" s="9"/>
      <c r="AW34" s="9">
        <f>AT34-AU34</f>
        <v>0</v>
      </c>
      <c r="AX34" s="9"/>
      <c r="AY34" s="9">
        <f>ROUND((AY33/AY22*100),0)</f>
        <v>0</v>
      </c>
      <c r="AZ34" s="9">
        <f>ROUND((AZ33/AZ22*100),0)</f>
        <v>-3</v>
      </c>
      <c r="BA34" s="9"/>
      <c r="BB34" s="9">
        <f>AY34-AZ34</f>
        <v>3</v>
      </c>
      <c r="BC34" s="11"/>
      <c r="BD34" s="11"/>
    </row>
    <row r="35" spans="1:56" ht="12.75" customHeight="1" x14ac:dyDescent="0.25">
      <c r="A35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11"/>
      <c r="BD35" s="11"/>
    </row>
    <row r="36" spans="1:56" ht="15.6" x14ac:dyDescent="0.3">
      <c r="A36" s="1" t="s">
        <v>37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11"/>
      <c r="BD36" s="11"/>
    </row>
    <row r="37" spans="1:56" ht="9.9" customHeight="1" x14ac:dyDescent="0.25">
      <c r="A37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11"/>
      <c r="BD37" s="11"/>
    </row>
    <row r="38" spans="1:56" s="12" customFormat="1" x14ac:dyDescent="0.25">
      <c r="A38" s="8" t="s">
        <v>38</v>
      </c>
      <c r="B38" s="9">
        <v>53521.159590000003</v>
      </c>
      <c r="C38" s="9">
        <v>25285.46011</v>
      </c>
      <c r="D38" s="9">
        <f>B38-C38</f>
        <v>28235.699480000003</v>
      </c>
      <c r="E38" s="9">
        <f>D38/C38*100</f>
        <v>111.66773061342565</v>
      </c>
      <c r="F38" s="9"/>
      <c r="G38" s="9">
        <v>469609.86074999999</v>
      </c>
      <c r="H38" s="9">
        <v>496413.06316000002</v>
      </c>
      <c r="I38" s="9">
        <f>G38-H38</f>
        <v>-26803.202410000027</v>
      </c>
      <c r="J38" s="9">
        <f>I38/H38*100</f>
        <v>-5.3993749155954482</v>
      </c>
      <c r="K38" s="9"/>
      <c r="L38" s="9">
        <v>147528.45865000002</v>
      </c>
      <c r="M38" s="9">
        <v>245773.96025</v>
      </c>
      <c r="N38" s="9">
        <f>L38-M38</f>
        <v>-98245.501599999989</v>
      </c>
      <c r="O38" s="9">
        <f>N38/M38*100</f>
        <v>-39.973926245101467</v>
      </c>
      <c r="P38" s="9"/>
      <c r="Q38" s="9">
        <v>550901.00017000001</v>
      </c>
      <c r="R38" s="9">
        <v>402089.28519000002</v>
      </c>
      <c r="S38" s="9">
        <f>Q38-R38</f>
        <v>148811.71497999999</v>
      </c>
      <c r="T38" s="9">
        <f>S38/R38*100</f>
        <v>37.009619619603065</v>
      </c>
      <c r="U38" s="9"/>
      <c r="V38" s="9">
        <v>801205.3375599999</v>
      </c>
      <c r="W38" s="9">
        <v>576857.22960000008</v>
      </c>
      <c r="X38" s="9">
        <f>V38-W38</f>
        <v>224348.10795999982</v>
      </c>
      <c r="Y38" s="9">
        <f>X38/W38*100</f>
        <v>38.891444268725827</v>
      </c>
      <c r="Z38" s="9"/>
      <c r="AA38" s="9">
        <v>356570.53950999997</v>
      </c>
      <c r="AB38" s="9">
        <v>291826.09886000003</v>
      </c>
      <c r="AC38" s="9">
        <f>AA38-AB38</f>
        <v>64744.440649999946</v>
      </c>
      <c r="AD38" s="9">
        <f>AC38/AB38*100</f>
        <v>22.185966540662385</v>
      </c>
      <c r="AE38" s="9"/>
      <c r="AF38" s="9">
        <v>8194.8289800000002</v>
      </c>
      <c r="AG38" s="9">
        <v>16527.778050000001</v>
      </c>
      <c r="AH38" s="9">
        <f>AF38-AG38</f>
        <v>-8332.9490700000006</v>
      </c>
      <c r="AI38" s="9">
        <f>AH38/AG38*100</f>
        <v>-50.417842282193526</v>
      </c>
      <c r="AJ38" s="9"/>
      <c r="AK38" s="9">
        <v>28577.829140000002</v>
      </c>
      <c r="AL38" s="9">
        <v>21842.566850000003</v>
      </c>
      <c r="AM38" s="9">
        <f>AK38-AL38</f>
        <v>6735.2622899999988</v>
      </c>
      <c r="AN38" s="9">
        <f>AM38/AL38*100</f>
        <v>30.835488961774644</v>
      </c>
      <c r="AO38" s="9"/>
      <c r="AP38" s="9">
        <v>342917.47989999998</v>
      </c>
      <c r="AQ38" s="9">
        <v>501382.22395000001</v>
      </c>
      <c r="AR38" s="9">
        <f>AP38-AQ38</f>
        <v>-158464.74405000004</v>
      </c>
      <c r="AS38" s="9">
        <f>AR38/AQ38*100</f>
        <v>-31.605576839477823</v>
      </c>
      <c r="AT38" s="9">
        <v>35907.23848</v>
      </c>
      <c r="AU38" s="9">
        <v>35031.447999999997</v>
      </c>
      <c r="AV38" s="9">
        <f>AT38-AU38</f>
        <v>875.7904800000033</v>
      </c>
      <c r="AW38" s="9">
        <f>AV38/AU38*100</f>
        <v>2.5000122175937554</v>
      </c>
      <c r="AX38" s="9"/>
      <c r="AY38" s="9">
        <f t="shared" ref="AY38:AZ40" si="22">+B38+G38+L38+AF38+Q38+V38+AA38+AT38+AK38+AP38</f>
        <v>2794933.7327299998</v>
      </c>
      <c r="AZ38" s="9">
        <f t="shared" si="22"/>
        <v>2613029.1140200002</v>
      </c>
      <c r="BA38" s="9">
        <f>AY38-AZ38</f>
        <v>181904.6187099996</v>
      </c>
      <c r="BB38" s="9">
        <f>BA38/AZ38*100</f>
        <v>6.9614463051331814</v>
      </c>
      <c r="BC38" s="11"/>
      <c r="BD38" s="11"/>
    </row>
    <row r="39" spans="1:56" s="12" customFormat="1" x14ac:dyDescent="0.25">
      <c r="A39" s="8" t="s">
        <v>39</v>
      </c>
      <c r="B39" s="9">
        <v>278.29390000000001</v>
      </c>
      <c r="C39" s="9">
        <v>0</v>
      </c>
      <c r="D39" s="9">
        <f>B39-C39</f>
        <v>278.29390000000001</v>
      </c>
      <c r="E39" s="9"/>
      <c r="F39" s="9"/>
      <c r="G39" s="9">
        <v>28405.02087</v>
      </c>
      <c r="H39" s="9">
        <v>54958.756359999999</v>
      </c>
      <c r="I39" s="9">
        <f>G39-H39</f>
        <v>-26553.735489999999</v>
      </c>
      <c r="J39" s="9">
        <f>I39/H39*100</f>
        <v>-48.315750298393397</v>
      </c>
      <c r="K39" s="9"/>
      <c r="L39" s="9">
        <v>11.69609</v>
      </c>
      <c r="M39" s="9">
        <v>11.69609</v>
      </c>
      <c r="N39" s="9">
        <f>L39-M39</f>
        <v>0</v>
      </c>
      <c r="O39" s="9">
        <f>N39/M39*100</f>
        <v>0</v>
      </c>
      <c r="P39" s="9"/>
      <c r="Q39" s="9">
        <v>10041.610199999999</v>
      </c>
      <c r="R39" s="9">
        <v>10029.57365</v>
      </c>
      <c r="S39" s="9">
        <f>Q39-R39</f>
        <v>12.036549999998897</v>
      </c>
      <c r="T39" s="9">
        <f>S39/R39*100</f>
        <v>0.12001058489658628</v>
      </c>
      <c r="U39" s="9"/>
      <c r="V39" s="9">
        <v>0</v>
      </c>
      <c r="W39" s="9">
        <v>0</v>
      </c>
      <c r="X39" s="9">
        <f>V39-W39</f>
        <v>0</v>
      </c>
      <c r="Y39" s="9"/>
      <c r="Z39" s="9"/>
      <c r="AA39" s="9">
        <v>0</v>
      </c>
      <c r="AB39" s="9">
        <v>0</v>
      </c>
      <c r="AC39" s="9">
        <f>AA39-AB39</f>
        <v>0</v>
      </c>
      <c r="AD39" s="9"/>
      <c r="AE39" s="9"/>
      <c r="AF39" s="9">
        <v>0</v>
      </c>
      <c r="AG39" s="9">
        <v>0</v>
      </c>
      <c r="AH39" s="9">
        <f>AF39-AG39</f>
        <v>0</v>
      </c>
      <c r="AI39" s="9"/>
      <c r="AJ39" s="9"/>
      <c r="AK39" s="9">
        <v>0</v>
      </c>
      <c r="AL39" s="9">
        <v>0</v>
      </c>
      <c r="AM39" s="9">
        <f>AK39-AL39</f>
        <v>0</v>
      </c>
      <c r="AN39" s="9"/>
      <c r="AO39" s="9"/>
      <c r="AP39" s="9">
        <v>0</v>
      </c>
      <c r="AQ39" s="9">
        <v>0</v>
      </c>
      <c r="AR39" s="9">
        <f>AP39-AQ39</f>
        <v>0</v>
      </c>
      <c r="AS39" s="9"/>
      <c r="AT39" s="9">
        <v>0</v>
      </c>
      <c r="AU39" s="9">
        <v>0</v>
      </c>
      <c r="AV39" s="9">
        <f>AT39-AU39</f>
        <v>0</v>
      </c>
      <c r="AW39" s="9"/>
      <c r="AX39" s="9"/>
      <c r="AY39" s="9">
        <f t="shared" si="22"/>
        <v>38736.621060000005</v>
      </c>
      <c r="AZ39" s="9">
        <f t="shared" si="22"/>
        <v>65000.026099999995</v>
      </c>
      <c r="BA39" s="9">
        <f>AY39-AZ39</f>
        <v>-26263.405039999991</v>
      </c>
      <c r="BB39" s="9">
        <f>BA39/AZ39*100</f>
        <v>-40.405222298826111</v>
      </c>
      <c r="BC39" s="11"/>
      <c r="BD39" s="11"/>
    </row>
    <row r="40" spans="1:56" s="12" customFormat="1" x14ac:dyDescent="0.25">
      <c r="A40" s="8" t="s">
        <v>40</v>
      </c>
      <c r="B40" s="9">
        <v>8514.6960500000005</v>
      </c>
      <c r="C40" s="9">
        <v>7468.3838699999997</v>
      </c>
      <c r="D40" s="9">
        <f>B40-C40</f>
        <v>1046.3121800000008</v>
      </c>
      <c r="E40" s="9">
        <f>D40/C40*100</f>
        <v>14.009887523363215</v>
      </c>
      <c r="F40" s="9"/>
      <c r="G40" s="9">
        <v>15795.76093</v>
      </c>
      <c r="H40" s="9">
        <v>14503.93045</v>
      </c>
      <c r="I40" s="9">
        <f>G40-H40</f>
        <v>1291.8304800000005</v>
      </c>
      <c r="J40" s="9">
        <f>I40/H40*100</f>
        <v>8.9067614082498618</v>
      </c>
      <c r="K40" s="9"/>
      <c r="L40" s="9">
        <v>8883.4548400000003</v>
      </c>
      <c r="M40" s="9">
        <v>6774.6624299999994</v>
      </c>
      <c r="N40" s="9">
        <f>L40-M40</f>
        <v>2108.7924100000009</v>
      </c>
      <c r="O40" s="9">
        <f>N40/M40*100</f>
        <v>31.127638192889286</v>
      </c>
      <c r="P40" s="9"/>
      <c r="Q40" s="9">
        <v>30299.285489999998</v>
      </c>
      <c r="R40" s="9">
        <v>15828.864519999999</v>
      </c>
      <c r="S40" s="9">
        <f>Q40-R40</f>
        <v>14470.420969999999</v>
      </c>
      <c r="T40" s="9">
        <f>S40/R40*100</f>
        <v>91.417934316870372</v>
      </c>
      <c r="U40" s="9"/>
      <c r="V40" s="9">
        <v>379272.64701999997</v>
      </c>
      <c r="W40" s="9">
        <v>330037.90244999999</v>
      </c>
      <c r="X40" s="9">
        <f>V40-W40</f>
        <v>49234.744569999981</v>
      </c>
      <c r="Y40" s="9">
        <f>X40/W40*100</f>
        <v>14.917906156993265</v>
      </c>
      <c r="Z40" s="9"/>
      <c r="AA40" s="9">
        <v>60667.246380000004</v>
      </c>
      <c r="AB40" s="9">
        <v>73837.493870000006</v>
      </c>
      <c r="AC40" s="9">
        <f>AA40-AB40</f>
        <v>-13170.247490000002</v>
      </c>
      <c r="AD40" s="9">
        <f>AC40/AB40*100</f>
        <v>-17.836801873568248</v>
      </c>
      <c r="AE40" s="9"/>
      <c r="AF40" s="9">
        <v>1677.2087300000001</v>
      </c>
      <c r="AG40" s="9">
        <v>1169.8532600000001</v>
      </c>
      <c r="AH40" s="9">
        <f>AF40-AG40</f>
        <v>507.35546999999997</v>
      </c>
      <c r="AI40" s="9">
        <f>AH40/AG40*100</f>
        <v>43.36915469210215</v>
      </c>
      <c r="AJ40" s="9"/>
      <c r="AK40" s="9">
        <v>4822.5360899999996</v>
      </c>
      <c r="AL40" s="9">
        <v>1418.9443100000001</v>
      </c>
      <c r="AM40" s="9">
        <f>AK40-AL40</f>
        <v>3403.5917799999997</v>
      </c>
      <c r="AN40" s="9">
        <f>AM40/AL40*100</f>
        <v>239.86789023453636</v>
      </c>
      <c r="AO40" s="9"/>
      <c r="AP40" s="9">
        <v>244757.45692</v>
      </c>
      <c r="AQ40" s="9">
        <v>217810.28403000001</v>
      </c>
      <c r="AR40" s="9">
        <f>AP40-AQ40</f>
        <v>26947.172889999987</v>
      </c>
      <c r="AS40" s="9">
        <f>AR40/AQ40*100</f>
        <v>12.371855172039732</v>
      </c>
      <c r="AT40" s="9">
        <v>8294.1892699999989</v>
      </c>
      <c r="AU40" s="9">
        <v>5257.3398899999993</v>
      </c>
      <c r="AV40" s="9">
        <f>AT40-AU40</f>
        <v>3036.8493799999997</v>
      </c>
      <c r="AW40" s="9">
        <f>AV40/AU40*100</f>
        <v>57.763991743740959</v>
      </c>
      <c r="AX40" s="9"/>
      <c r="AY40" s="9">
        <f t="shared" si="22"/>
        <v>762984.48171999992</v>
      </c>
      <c r="AZ40" s="9">
        <f t="shared" si="22"/>
        <v>674107.65908000001</v>
      </c>
      <c r="BA40" s="9">
        <f>AY40-AZ40</f>
        <v>88876.822639999911</v>
      </c>
      <c r="BB40" s="9">
        <f>BA40/AZ40*100</f>
        <v>13.184366242225476</v>
      </c>
      <c r="BC40" s="11"/>
      <c r="BD40" s="11"/>
    </row>
    <row r="41" spans="1:56" s="12" customFormat="1" x14ac:dyDescent="0.25">
      <c r="A41" s="8" t="s">
        <v>41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11"/>
      <c r="BD41" s="11"/>
    </row>
    <row r="42" spans="1:56" s="12" customFormat="1" ht="15" hidden="1" customHeight="1" x14ac:dyDescent="0.25">
      <c r="A42" s="8" t="s">
        <v>42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 t="e">
        <v>#REF!</v>
      </c>
      <c r="AZ42" s="9" t="e">
        <v>#REF!</v>
      </c>
      <c r="BA42" s="9"/>
      <c r="BB42" s="9"/>
    </row>
    <row r="43" spans="1:56" s="12" customFormat="1" ht="15" hidden="1" customHeight="1" x14ac:dyDescent="0.25">
      <c r="A43" s="8" t="s">
        <v>43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</row>
    <row r="44" spans="1:56" s="12" customFormat="1" ht="15" hidden="1" customHeight="1" x14ac:dyDescent="0.25">
      <c r="A44" s="8" t="s">
        <v>44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</row>
    <row r="45" spans="1:56" s="12" customFormat="1" ht="15" hidden="1" customHeight="1" x14ac:dyDescent="0.25">
      <c r="A45" s="8" t="s">
        <v>45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</row>
    <row r="46" spans="1:56" s="12" customFormat="1" ht="15" hidden="1" customHeight="1" x14ac:dyDescent="0.25">
      <c r="A46" s="8" t="s">
        <v>46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</row>
    <row r="47" spans="1:56" s="12" customFormat="1" x14ac:dyDescent="0.25">
      <c r="A47" s="8" t="s">
        <v>47</v>
      </c>
      <c r="B47" s="9">
        <v>30664.10626</v>
      </c>
      <c r="C47" s="9">
        <v>34821.217479999999</v>
      </c>
      <c r="D47" s="9">
        <f>B47-C47</f>
        <v>-4157.1112199999989</v>
      </c>
      <c r="E47" s="9">
        <f>D47/C47*100</f>
        <v>-11.938443055265623</v>
      </c>
      <c r="F47" s="9"/>
      <c r="G47" s="9">
        <v>317663.9743</v>
      </c>
      <c r="H47" s="9">
        <v>290503.95358999999</v>
      </c>
      <c r="I47" s="9">
        <f>G47-H47</f>
        <v>27160.020710000012</v>
      </c>
      <c r="J47" s="9">
        <f>I47/H47*100</f>
        <v>9.3492774794838258</v>
      </c>
      <c r="K47" s="9"/>
      <c r="L47" s="9">
        <v>188051.17069</v>
      </c>
      <c r="M47" s="9">
        <v>132048.20262</v>
      </c>
      <c r="N47" s="9">
        <f>L47-M47</f>
        <v>56002.968070000003</v>
      </c>
      <c r="O47" s="9">
        <f>N47/M47*100</f>
        <v>42.411003678074906</v>
      </c>
      <c r="P47" s="9"/>
      <c r="Q47" s="9">
        <v>271853.52515</v>
      </c>
      <c r="R47" s="9">
        <v>246475.57785</v>
      </c>
      <c r="S47" s="9">
        <f>Q47-R47</f>
        <v>25377.9473</v>
      </c>
      <c r="T47" s="9">
        <f>S47/R47*100</f>
        <v>10.296333422309491</v>
      </c>
      <c r="U47" s="9"/>
      <c r="V47" s="9">
        <v>375069.41764</v>
      </c>
      <c r="W47" s="9">
        <v>484846.74924000003</v>
      </c>
      <c r="X47" s="9">
        <f>V47-W47</f>
        <v>-109777.33160000003</v>
      </c>
      <c r="Y47" s="9">
        <f>X47/W47*100</f>
        <v>-22.641655692665076</v>
      </c>
      <c r="Z47" s="9"/>
      <c r="AA47" s="9">
        <v>176964.17616</v>
      </c>
      <c r="AB47" s="9">
        <v>137216.72550999999</v>
      </c>
      <c r="AC47" s="9">
        <f>AA47-AB47</f>
        <v>39747.450650000013</v>
      </c>
      <c r="AD47" s="9">
        <f>AC47/AB47*100</f>
        <v>28.966913838140908</v>
      </c>
      <c r="AE47" s="9"/>
      <c r="AF47" s="9">
        <v>25405.120190000001</v>
      </c>
      <c r="AG47" s="9">
        <v>21677.060530000002</v>
      </c>
      <c r="AH47" s="9">
        <f>AF47-AG47</f>
        <v>3728.059659999999</v>
      </c>
      <c r="AI47" s="9">
        <f>AH47/AG47*100</f>
        <v>17.198178945159771</v>
      </c>
      <c r="AJ47" s="9"/>
      <c r="AK47" s="9">
        <v>154613.65414</v>
      </c>
      <c r="AL47" s="9">
        <v>145172.13178</v>
      </c>
      <c r="AM47" s="9">
        <f>AK47-AL47</f>
        <v>9441.5223600000027</v>
      </c>
      <c r="AN47" s="9">
        <f>AM47/AL47*100</f>
        <v>6.5036741172252581</v>
      </c>
      <c r="AO47" s="9"/>
      <c r="AP47" s="9">
        <v>485335.53912999999</v>
      </c>
      <c r="AQ47" s="9">
        <v>466141.73462</v>
      </c>
      <c r="AR47" s="9">
        <f>AP47-AQ47</f>
        <v>19193.804509999987</v>
      </c>
      <c r="AS47" s="9">
        <f>AR47/AQ47*100</f>
        <v>4.1175897982288223</v>
      </c>
      <c r="AT47" s="9">
        <v>37054.333070000001</v>
      </c>
      <c r="AU47" s="9">
        <v>35031.447999999997</v>
      </c>
      <c r="AV47" s="9">
        <f>AT47-AU47</f>
        <v>2022.8850700000039</v>
      </c>
      <c r="AW47" s="9">
        <f>AV47/AU47*100</f>
        <v>5.7744831729479298</v>
      </c>
      <c r="AX47" s="9"/>
      <c r="AY47" s="9">
        <f>+B47+G47+L47+AF47+Q47+V47+AA47+AT47+AK47+AP47</f>
        <v>2062675.01673</v>
      </c>
      <c r="AZ47" s="9">
        <f>+C47+H47+M47+AG47+R47+W47+AB47+AU47+AL47+AQ47</f>
        <v>1993934.80122</v>
      </c>
      <c r="BA47" s="9">
        <f>AY47-AZ47</f>
        <v>68740.215510000009</v>
      </c>
      <c r="BB47" s="9">
        <f>BA47/AZ47*100</f>
        <v>3.4474655574465585</v>
      </c>
      <c r="BC47" s="11"/>
      <c r="BD47" s="11"/>
    </row>
    <row r="48" spans="1:56" x14ac:dyDescent="0.25">
      <c r="A48" s="13" t="s">
        <v>48</v>
      </c>
      <c r="B48" s="10">
        <f>B47/(B14/6)</f>
        <v>0.64145544581020442</v>
      </c>
      <c r="C48" s="10">
        <f>C47/(C14/6)</f>
        <v>0.84564880646138596</v>
      </c>
      <c r="D48" s="10">
        <f>B48-C48</f>
        <v>-0.20419336065118154</v>
      </c>
      <c r="E48" s="9">
        <f>D48/C48*100</f>
        <v>-24.146354738632915</v>
      </c>
      <c r="F48" s="10"/>
      <c r="G48" s="10">
        <f>G47/(G14/6)</f>
        <v>1.1495459712787726</v>
      </c>
      <c r="H48" s="10">
        <f>H47/(H14/6)</f>
        <v>1.8585467698528877</v>
      </c>
      <c r="I48" s="10">
        <f>G48-H48</f>
        <v>-0.70900079857411513</v>
      </c>
      <c r="J48" s="9">
        <f>I48/H48*100</f>
        <v>-38.14812788543577</v>
      </c>
      <c r="K48" s="10"/>
      <c r="L48" s="10">
        <f>L47/(L14/6)</f>
        <v>1.2252270453652592</v>
      </c>
      <c r="M48" s="10">
        <f>M47/(M14/6)</f>
        <v>1.3217663424961255</v>
      </c>
      <c r="N48" s="10">
        <f>L48-M48</f>
        <v>-9.6539297130866286E-2</v>
      </c>
      <c r="O48" s="9">
        <f>N48/M48*100</f>
        <v>-7.3038096089323945</v>
      </c>
      <c r="P48" s="10"/>
      <c r="Q48" s="10">
        <f>Q47/(Q14/6)</f>
        <v>1.1029884614100705</v>
      </c>
      <c r="R48" s="10">
        <f>R47/(R14/6)</f>
        <v>1.171519631243543</v>
      </c>
      <c r="S48" s="10">
        <f>Q48-R48</f>
        <v>-6.8531169833472516E-2</v>
      </c>
      <c r="T48" s="9">
        <f>S48/R48*100</f>
        <v>-5.8497670893255238</v>
      </c>
      <c r="U48" s="10"/>
      <c r="V48" s="10">
        <f>V47/(V14/6)</f>
        <v>1.048618221379366</v>
      </c>
      <c r="W48" s="10">
        <f>W47/(W14/6)</f>
        <v>1.4501938138328092</v>
      </c>
      <c r="X48" s="10">
        <f>V48-W48</f>
        <v>-0.40157559245344321</v>
      </c>
      <c r="Y48" s="9">
        <f>X48/W48*100</f>
        <v>-27.691167113180111</v>
      </c>
      <c r="Z48" s="10"/>
      <c r="AA48" s="10">
        <f>AA47/(AA14/6)</f>
        <v>0.84871926721420632</v>
      </c>
      <c r="AB48" s="10">
        <f>AB47/(AB14/6)</f>
        <v>0.99930496938138413</v>
      </c>
      <c r="AC48" s="10">
        <f>AA48-AB48</f>
        <v>-0.15058570216717782</v>
      </c>
      <c r="AD48" s="9">
        <f>AC48/AB48*100</f>
        <v>-15.069043663457144</v>
      </c>
      <c r="AE48" s="10"/>
      <c r="AF48" s="10">
        <f>AF47/(AF14/6)</f>
        <v>1.1330070500453728</v>
      </c>
      <c r="AG48" s="10">
        <f>AG47/(AG14/6)</f>
        <v>1.1537540829298685</v>
      </c>
      <c r="AH48" s="10">
        <f>AF48-AG48</f>
        <v>-2.0747032884495642E-2</v>
      </c>
      <c r="AI48" s="9">
        <f>AH48/AG48*100</f>
        <v>-1.7982196718914458</v>
      </c>
      <c r="AJ48" s="10"/>
      <c r="AK48" s="10">
        <f>AK47/(AK14/6)</f>
        <v>1.3747104883490049</v>
      </c>
      <c r="AL48" s="10">
        <f>AL47/(AL14/6)</f>
        <v>2.0618445103468148</v>
      </c>
      <c r="AM48" s="10">
        <f>AK48-AL48</f>
        <v>-0.68713402199780993</v>
      </c>
      <c r="AN48" s="9">
        <f>AM48/AL48*100</f>
        <v>-33.32618044423873</v>
      </c>
      <c r="AO48" s="10"/>
      <c r="AP48" s="10">
        <f>AP47/(AP14/6)</f>
        <v>1.2655898925699027</v>
      </c>
      <c r="AQ48" s="10">
        <f>AQ47/(AQ14/6)</f>
        <v>1.5553676303955222</v>
      </c>
      <c r="AR48" s="10">
        <f>AP48-AQ48</f>
        <v>-0.28977773782561944</v>
      </c>
      <c r="AS48" s="9">
        <f>AR48/AQ48*100</f>
        <v>-18.630819631493193</v>
      </c>
      <c r="AT48" s="10">
        <f>AT47/(AT14/6)</f>
        <v>1.0807829744160675</v>
      </c>
      <c r="AU48" s="10">
        <f>AU47/(AU14/6)</f>
        <v>1.2919804082939279</v>
      </c>
      <c r="AV48" s="10">
        <f>AT48-AU48</f>
        <v>-0.21119743387786039</v>
      </c>
      <c r="AW48" s="9">
        <f>AV48/AU48*100</f>
        <v>-16.346798490292013</v>
      </c>
      <c r="AX48" s="10"/>
      <c r="AY48" s="10">
        <f>AY47/(AY14/6)</f>
        <v>1.1192274682405454</v>
      </c>
      <c r="AZ48" s="10">
        <f>AZ47/(AZ14/6)</f>
        <v>1.4289020525795724</v>
      </c>
      <c r="BA48" s="10">
        <f>AY48-AZ48</f>
        <v>-0.30967458433902695</v>
      </c>
      <c r="BB48" s="9">
        <f>BA48/AZ48*100</f>
        <v>-21.672205157797677</v>
      </c>
      <c r="BC48" s="22"/>
      <c r="BD48" s="11"/>
    </row>
    <row r="49" spans="1:56" x14ac:dyDescent="0.25">
      <c r="A49" s="13" t="s">
        <v>49</v>
      </c>
      <c r="B49" s="24" t="s">
        <v>29</v>
      </c>
      <c r="C49" s="24" t="s">
        <v>29</v>
      </c>
      <c r="D49" s="9"/>
      <c r="E49" s="9"/>
      <c r="F49" s="9"/>
      <c r="G49" s="24" t="s">
        <v>29</v>
      </c>
      <c r="H49" s="24" t="s">
        <v>29</v>
      </c>
      <c r="I49" s="9"/>
      <c r="J49" s="9"/>
      <c r="K49" s="9"/>
      <c r="L49" s="24" t="s">
        <v>29</v>
      </c>
      <c r="M49" s="24" t="s">
        <v>29</v>
      </c>
      <c r="N49" s="9"/>
      <c r="O49" s="9"/>
      <c r="P49" s="9"/>
      <c r="Q49" s="24" t="s">
        <v>50</v>
      </c>
      <c r="R49" s="24" t="s">
        <v>50</v>
      </c>
      <c r="S49" s="9"/>
      <c r="T49" s="9"/>
      <c r="U49" s="9"/>
      <c r="V49" s="24" t="s">
        <v>29</v>
      </c>
      <c r="W49" s="24" t="s">
        <v>29</v>
      </c>
      <c r="X49" s="9"/>
      <c r="Y49" s="9"/>
      <c r="Z49" s="9"/>
      <c r="AA49" s="24" t="s">
        <v>29</v>
      </c>
      <c r="AB49" s="24" t="s">
        <v>29</v>
      </c>
      <c r="AC49" s="9"/>
      <c r="AD49" s="9"/>
      <c r="AE49" s="9"/>
      <c r="AF49" s="24" t="s">
        <v>29</v>
      </c>
      <c r="AG49" s="24" t="s">
        <v>29</v>
      </c>
      <c r="AH49" s="9"/>
      <c r="AI49" s="9"/>
      <c r="AJ49" s="9"/>
      <c r="AK49" s="24" t="s">
        <v>29</v>
      </c>
      <c r="AL49" s="24" t="s">
        <v>29</v>
      </c>
      <c r="AM49" s="9"/>
      <c r="AN49" s="9"/>
      <c r="AO49" s="9"/>
      <c r="AP49" s="9"/>
      <c r="AQ49" s="9"/>
      <c r="AR49" s="9"/>
      <c r="AS49" s="9"/>
      <c r="AT49" s="24" t="s">
        <v>29</v>
      </c>
      <c r="AU49" s="24" t="s">
        <v>29</v>
      </c>
      <c r="AV49" s="9"/>
      <c r="AW49" s="9"/>
      <c r="AX49" s="9"/>
      <c r="AY49" s="9"/>
      <c r="AZ49" s="9"/>
      <c r="BA49" s="9"/>
      <c r="BB49" s="9"/>
      <c r="BC49" s="11"/>
      <c r="BD49" s="11"/>
    </row>
    <row r="50" spans="1:56" x14ac:dyDescent="0.25">
      <c r="A50" s="13" t="s">
        <v>47</v>
      </c>
      <c r="B50" s="9">
        <v>0</v>
      </c>
      <c r="C50" s="9">
        <v>0</v>
      </c>
      <c r="D50" s="9">
        <f>B50-C50</f>
        <v>0</v>
      </c>
      <c r="E50" s="9"/>
      <c r="F50" s="9"/>
      <c r="G50" s="9">
        <v>233581.74827000001</v>
      </c>
      <c r="H50" s="9">
        <v>224324.4578</v>
      </c>
      <c r="I50" s="9">
        <f>G50-H50</f>
        <v>9257.2904700000072</v>
      </c>
      <c r="J50" s="9">
        <f>I50/H50*100</f>
        <v>4.1267414889969292</v>
      </c>
      <c r="K50" s="9"/>
      <c r="L50" s="9">
        <v>141262.23047000001</v>
      </c>
      <c r="M50" s="9">
        <v>112544.899</v>
      </c>
      <c r="N50" s="9">
        <f>L50-M50</f>
        <v>28717.331470000005</v>
      </c>
      <c r="O50" s="9">
        <f>N50/M50*100</f>
        <v>25.516333236924403</v>
      </c>
      <c r="P50" s="9"/>
      <c r="Q50" s="9">
        <v>159543.98586000002</v>
      </c>
      <c r="R50" s="9">
        <v>160824.45298</v>
      </c>
      <c r="S50" s="9">
        <f>Q50-R50</f>
        <v>-1280.4671199999866</v>
      </c>
      <c r="T50" s="9">
        <f>S50/R50*100</f>
        <v>-0.79618932088593786</v>
      </c>
      <c r="U50" s="9"/>
      <c r="V50" s="9">
        <v>261331.97075000001</v>
      </c>
      <c r="W50" s="9">
        <v>339356.66142000002</v>
      </c>
      <c r="X50" s="9">
        <f>V50-W50</f>
        <v>-78024.690670000011</v>
      </c>
      <c r="Y50" s="9">
        <f>X50/W50*100</f>
        <v>-22.991943150169622</v>
      </c>
      <c r="Z50" s="9"/>
      <c r="AA50" s="9">
        <v>145454.71899000002</v>
      </c>
      <c r="AB50" s="9">
        <v>163706.10673</v>
      </c>
      <c r="AC50" s="9">
        <f>AA50-AB50</f>
        <v>-18251.387739999976</v>
      </c>
      <c r="AD50" s="9">
        <f>AC50/AB50*100</f>
        <v>-11.148874104068662</v>
      </c>
      <c r="AE50" s="9"/>
      <c r="AF50" s="9">
        <v>20838.392030000003</v>
      </c>
      <c r="AG50" s="9">
        <v>17272.194</v>
      </c>
      <c r="AH50" s="9">
        <f>AF50-AG50</f>
        <v>3566.1980300000032</v>
      </c>
      <c r="AI50" s="9">
        <f>AH50/AG50*100</f>
        <v>20.647047097780415</v>
      </c>
      <c r="AJ50" s="9"/>
      <c r="AK50" s="9">
        <v>78868.516050000006</v>
      </c>
      <c r="AL50" s="9">
        <v>86603.219260000013</v>
      </c>
      <c r="AM50" s="9">
        <f>AK50-AL50</f>
        <v>-7734.7032100000069</v>
      </c>
      <c r="AN50" s="9">
        <f>AM50/AL50*100</f>
        <v>-8.931195948708206</v>
      </c>
      <c r="AO50" s="9"/>
      <c r="AP50" s="9">
        <v>323407.57953999995</v>
      </c>
      <c r="AQ50" s="9">
        <v>319739.91758000001</v>
      </c>
      <c r="AR50" s="9">
        <f>AP50-AQ50</f>
        <v>3667.6619599999394</v>
      </c>
      <c r="AS50" s="9">
        <f>AR50/AQ50*100</f>
        <v>1.1470766577283169</v>
      </c>
      <c r="AT50" s="9">
        <v>28762.81</v>
      </c>
      <c r="AU50" s="9">
        <v>22914.942579999999</v>
      </c>
      <c r="AV50" s="9">
        <f>AT50-AU50</f>
        <v>5847.8674200000023</v>
      </c>
      <c r="AW50" s="9">
        <f>AV50/AU50*100</f>
        <v>25.519886858036379</v>
      </c>
      <c r="AX50" s="9"/>
      <c r="AY50" s="9">
        <f>+B50+G50+L50+AF50+Q50+V50+AA50+AT50+AK50+AP50</f>
        <v>1393051.9519600002</v>
      </c>
      <c r="AZ50" s="9">
        <f>+C50+H50+M50+AG50+R50+W50+AB50+AU50+AL50+AQ50</f>
        <v>1447286.8513500001</v>
      </c>
      <c r="BA50" s="9">
        <f>AY50-AZ50</f>
        <v>-54234.899389999919</v>
      </c>
      <c r="BB50" s="9">
        <f>BA50/AZ50*100</f>
        <v>-3.7473496936291997</v>
      </c>
      <c r="BC50" s="11"/>
      <c r="BD50" s="11"/>
    </row>
    <row r="51" spans="1:56" s="12" customFormat="1" x14ac:dyDescent="0.25">
      <c r="A51" s="8" t="s">
        <v>51</v>
      </c>
      <c r="B51" s="10">
        <f>B50/(B23/6)</f>
        <v>0</v>
      </c>
      <c r="C51" s="10">
        <f>C50/(C23/6)</f>
        <v>0</v>
      </c>
      <c r="D51" s="10">
        <f>B51-C51</f>
        <v>0</v>
      </c>
      <c r="E51" s="9"/>
      <c r="F51" s="10"/>
      <c r="G51" s="10">
        <f>G50/(G23/6)</f>
        <v>1.0852005434896288</v>
      </c>
      <c r="H51" s="10">
        <f>H50/(H23/6)</f>
        <v>1.8416373668721266</v>
      </c>
      <c r="I51" s="10">
        <f>G51-H51</f>
        <v>-0.75643682338249785</v>
      </c>
      <c r="J51" s="9">
        <f>I51/H51*100</f>
        <v>-41.074146136991409</v>
      </c>
      <c r="K51" s="10"/>
      <c r="L51" s="10">
        <f>L50/(L23/6)</f>
        <v>1.1534430325906579</v>
      </c>
      <c r="M51" s="10">
        <f>M50/(M23/6)</f>
        <v>1.5845012702278569</v>
      </c>
      <c r="N51" s="10">
        <f>L51-M51</f>
        <v>-0.43105823763719897</v>
      </c>
      <c r="O51" s="9">
        <f>N51/M51*100</f>
        <v>-27.204663431744123</v>
      </c>
      <c r="P51" s="10"/>
      <c r="Q51" s="10">
        <f>Q50/(Q23/6)</f>
        <v>0.85955951115311369</v>
      </c>
      <c r="R51" s="10">
        <f>R50/(R23/6)</f>
        <v>1.0618930510107447</v>
      </c>
      <c r="S51" s="10">
        <f>Q51-R51</f>
        <v>-0.20233353985763103</v>
      </c>
      <c r="T51" s="9">
        <f>S51/R51*100</f>
        <v>-19.054041239373714</v>
      </c>
      <c r="U51" s="10"/>
      <c r="V51" s="10">
        <f>V50/(V23/6)</f>
        <v>0.96485423925749092</v>
      </c>
      <c r="W51" s="10">
        <f>W50/(W23/6)</f>
        <v>1.2822777413731519</v>
      </c>
      <c r="X51" s="10">
        <f>V51-W51</f>
        <v>-0.31742350211566095</v>
      </c>
      <c r="Y51" s="9">
        <f>X51/W51*100</f>
        <v>-24.754660544582318</v>
      </c>
      <c r="Z51" s="10"/>
      <c r="AA51" s="10">
        <f>AA50/(AA23/6)</f>
        <v>0.92063219377627514</v>
      </c>
      <c r="AB51" s="10">
        <f>AB50/(AB23/6)</f>
        <v>1.4918335795809836</v>
      </c>
      <c r="AC51" s="10">
        <f>AA51-AB51</f>
        <v>-0.57120138580470847</v>
      </c>
      <c r="AD51" s="9">
        <f>AC51/AB51*100</f>
        <v>-38.288545962690002</v>
      </c>
      <c r="AE51" s="10"/>
      <c r="AF51" s="10">
        <f>AF50/(AF23/6)</f>
        <v>1.2862332062299773</v>
      </c>
      <c r="AG51" s="10">
        <f>AG50/(AG23/6)</f>
        <v>1.3287824362455856</v>
      </c>
      <c r="AH51" s="10">
        <f>AF51-AG51</f>
        <v>-4.2549230015608286E-2</v>
      </c>
      <c r="AI51" s="9">
        <f>AH51/AG51*100</f>
        <v>-3.2021216457247288</v>
      </c>
      <c r="AJ51" s="10"/>
      <c r="AK51" s="10">
        <f>AK50/(AK23/6)</f>
        <v>0.98311174945236501</v>
      </c>
      <c r="AL51" s="10">
        <f>AL50/(AL23/6)</f>
        <v>1.5207282705344098</v>
      </c>
      <c r="AM51" s="10">
        <f>AK51-AL51</f>
        <v>-0.53761652108204483</v>
      </c>
      <c r="AN51" s="9">
        <f>AM51/AL51*100</f>
        <v>-35.352569653559293</v>
      </c>
      <c r="AO51" s="10"/>
      <c r="AP51" s="10">
        <f>AP50/(AP23/6)</f>
        <v>1.0550220236244945</v>
      </c>
      <c r="AQ51" s="10">
        <f>AQ50/(AQ23/6)</f>
        <v>1.2596100033062112</v>
      </c>
      <c r="AR51" s="10">
        <f>AP51-AQ51</f>
        <v>-0.20458797968171671</v>
      </c>
      <c r="AS51" s="9">
        <f>AR51/AQ51*100</f>
        <v>-16.242168539842993</v>
      </c>
      <c r="AT51" s="10">
        <f>AT50/(AT23/6)</f>
        <v>1.1209680250416441</v>
      </c>
      <c r="AU51" s="10">
        <f>AU50/(AU23/6)</f>
        <v>1.177756993747396</v>
      </c>
      <c r="AV51" s="10">
        <f>AT51-AU51</f>
        <v>-5.6788968705751897E-2</v>
      </c>
      <c r="AW51" s="9">
        <f>AV51/AU51*100</f>
        <v>-4.8217899793624088</v>
      </c>
      <c r="AX51" s="10"/>
      <c r="AY51" s="10">
        <f>AY50/(AY23/6)</f>
        <v>0.98362347678258388</v>
      </c>
      <c r="AZ51" s="10">
        <f>AZ50/(AZ23/6)</f>
        <v>1.3253986862270255</v>
      </c>
      <c r="BA51" s="10">
        <f>AY51-AZ51</f>
        <v>-0.34177520944444162</v>
      </c>
      <c r="BB51" s="9">
        <f>BA51/AZ51*100</f>
        <v>-25.786596365004961</v>
      </c>
      <c r="BC51" s="22"/>
      <c r="BD51" s="11"/>
    </row>
    <row r="52" spans="1:56" s="12" customFormat="1" x14ac:dyDescent="0.25">
      <c r="A52" s="8" t="s">
        <v>52</v>
      </c>
      <c r="B52" s="9">
        <v>35450.772318333329</v>
      </c>
      <c r="C52" s="9">
        <v>30882.77</v>
      </c>
      <c r="D52" s="9">
        <f>B52-C52</f>
        <v>4568.0023183333287</v>
      </c>
      <c r="E52" s="9">
        <f>D52/C52*100</f>
        <v>14.791426799905997</v>
      </c>
      <c r="F52" s="9"/>
      <c r="G52" s="9">
        <v>208558.95249500001</v>
      </c>
      <c r="H52" s="9">
        <v>103487.24</v>
      </c>
      <c r="I52" s="9">
        <f>G52-H52</f>
        <v>105071.712495</v>
      </c>
      <c r="J52" s="9">
        <f>I52/H52*100</f>
        <v>101.53108005875893</v>
      </c>
      <c r="K52" s="9"/>
      <c r="L52" s="9">
        <v>124286.85113499999</v>
      </c>
      <c r="M52" s="9">
        <v>69307.06</v>
      </c>
      <c r="N52" s="9">
        <f>L52-M52</f>
        <v>54979.791134999992</v>
      </c>
      <c r="O52" s="9">
        <f>N52/M52*100</f>
        <v>79.327836348851037</v>
      </c>
      <c r="P52" s="9"/>
      <c r="Q52" s="9">
        <v>202981.4746833333</v>
      </c>
      <c r="R52" s="9">
        <v>158493.71</v>
      </c>
      <c r="S52" s="9">
        <f>Q52-R52</f>
        <v>44487.764683333313</v>
      </c>
      <c r="T52" s="9">
        <f>S52/R52*100</f>
        <v>28.069104246050721</v>
      </c>
      <c r="U52" s="9"/>
      <c r="V52" s="9">
        <v>282495.89466333337</v>
      </c>
      <c r="W52" s="9">
        <v>246812.38</v>
      </c>
      <c r="X52" s="9">
        <f>V52-W52</f>
        <v>35683.514663333364</v>
      </c>
      <c r="Y52" s="9">
        <f>X52/W52*100</f>
        <v>14.457749106156411</v>
      </c>
      <c r="Z52" s="9"/>
      <c r="AA52" s="9">
        <v>160964.04108166666</v>
      </c>
      <c r="AB52" s="9">
        <v>95498.64</v>
      </c>
      <c r="AC52" s="9">
        <f>AA52-AB52</f>
        <v>65465.401081666656</v>
      </c>
      <c r="AD52" s="9">
        <f>AC52/AB52*100</f>
        <v>68.551134426277343</v>
      </c>
      <c r="AE52" s="9"/>
      <c r="AF52" s="9">
        <v>15455.616586666667</v>
      </c>
      <c r="AG52" s="9">
        <v>10472.82</v>
      </c>
      <c r="AH52" s="9">
        <f>AF52-AG52</f>
        <v>4982.7965866666673</v>
      </c>
      <c r="AI52" s="9">
        <f>AH52/AG52*100</f>
        <v>47.578365585073243</v>
      </c>
      <c r="AJ52" s="9"/>
      <c r="AK52" s="9">
        <v>88661.626579999996</v>
      </c>
      <c r="AL52" s="9">
        <v>64730.76</v>
      </c>
      <c r="AM52" s="9">
        <f>AK52-AL52</f>
        <v>23930.866579999994</v>
      </c>
      <c r="AN52" s="9">
        <f>AM52/AL52*100</f>
        <v>36.969852632658714</v>
      </c>
      <c r="AO52" s="9"/>
      <c r="AP52" s="9">
        <v>306376.89886333328</v>
      </c>
      <c r="AQ52" s="9">
        <v>244235.92</v>
      </c>
      <c r="AR52" s="9">
        <f>AP52-AQ52</f>
        <v>62140.978863333265</v>
      </c>
      <c r="AS52" s="9">
        <f>AR52/AQ52*100</f>
        <v>25.443013813583708</v>
      </c>
      <c r="AT52" s="9">
        <v>24557.135999999999</v>
      </c>
      <c r="AU52" s="9">
        <v>17890.84</v>
      </c>
      <c r="AV52" s="9">
        <f>AT52-AU52</f>
        <v>6666.2959999999985</v>
      </c>
      <c r="AW52" s="9">
        <f>AV52/AU52*100</f>
        <v>37.260944706900283</v>
      </c>
      <c r="AX52" s="9"/>
      <c r="AY52" s="9">
        <f t="shared" ref="AY52:AZ54" si="23">+B52+G52+L52+AF52+Q52+V52+AA52+AT52+AK52+AP52</f>
        <v>1449789.2644066666</v>
      </c>
      <c r="AZ52" s="9">
        <f t="shared" si="23"/>
        <v>1041812.14</v>
      </c>
      <c r="BA52" s="9">
        <f>AY52-AZ52</f>
        <v>407977.12440666661</v>
      </c>
      <c r="BB52" s="9">
        <f>BA52/AZ52*100</f>
        <v>39.160335029947589</v>
      </c>
      <c r="BC52" s="11"/>
      <c r="BD52" s="11"/>
    </row>
    <row r="53" spans="1:56" s="12" customFormat="1" x14ac:dyDescent="0.25">
      <c r="A53" s="8" t="s">
        <v>53</v>
      </c>
      <c r="B53" s="9">
        <v>78.903429999999986</v>
      </c>
      <c r="C53" s="9">
        <v>0.32900000000000001</v>
      </c>
      <c r="D53" s="9">
        <f>B53-C53</f>
        <v>78.574429999999992</v>
      </c>
      <c r="E53" s="9">
        <f>D53/C53*100</f>
        <v>23882.805471124615</v>
      </c>
      <c r="F53" s="9"/>
      <c r="G53" s="9">
        <v>28.049250000000001</v>
      </c>
      <c r="H53" s="9">
        <v>32.758180000000003</v>
      </c>
      <c r="I53" s="9">
        <f>G53-H53</f>
        <v>-4.7089300000000023</v>
      </c>
      <c r="J53" s="9">
        <f>I53/H53*100</f>
        <v>-14.374821800234328</v>
      </c>
      <c r="K53" s="9"/>
      <c r="L53" s="9">
        <v>8.92136</v>
      </c>
      <c r="M53" s="9">
        <v>14.3719</v>
      </c>
      <c r="N53" s="9">
        <f>L53-M53</f>
        <v>-5.4505400000000002</v>
      </c>
      <c r="O53" s="9">
        <f>N53/M53*100</f>
        <v>-37.924978604081581</v>
      </c>
      <c r="P53" s="9"/>
      <c r="Q53" s="9">
        <v>0</v>
      </c>
      <c r="R53" s="9">
        <v>0</v>
      </c>
      <c r="S53" s="9">
        <f>Q53-R53</f>
        <v>0</v>
      </c>
      <c r="T53" s="9"/>
      <c r="U53" s="9"/>
      <c r="V53" s="9">
        <v>851.78389000000004</v>
      </c>
      <c r="W53" s="9">
        <v>604.46987999999999</v>
      </c>
      <c r="X53" s="9">
        <f>V53-W53</f>
        <v>247.31401000000005</v>
      </c>
      <c r="Y53" s="9">
        <f>X53/W53*100</f>
        <v>40.914199066461357</v>
      </c>
      <c r="Z53" s="9"/>
      <c r="AA53" s="9">
        <v>0</v>
      </c>
      <c r="AB53" s="9">
        <v>0</v>
      </c>
      <c r="AC53" s="9">
        <f>AA53-AB53</f>
        <v>0</v>
      </c>
      <c r="AD53" s="9"/>
      <c r="AE53" s="9"/>
      <c r="AF53" s="9">
        <v>256.68709999999999</v>
      </c>
      <c r="AG53" s="9">
        <v>344.49394999999998</v>
      </c>
      <c r="AH53" s="9">
        <f>AF53-AG53</f>
        <v>-87.806849999999997</v>
      </c>
      <c r="AI53" s="9">
        <f>AH53/AG53*100</f>
        <v>-25.488647913845803</v>
      </c>
      <c r="AJ53" s="9"/>
      <c r="AK53" s="9">
        <v>22.31645</v>
      </c>
      <c r="AL53" s="9">
        <v>147.32343</v>
      </c>
      <c r="AM53" s="9">
        <f>AK53-AL53</f>
        <v>-125.00698</v>
      </c>
      <c r="AN53" s="9">
        <f>AM53/AL53*100</f>
        <v>-84.852070033938247</v>
      </c>
      <c r="AO53" s="9"/>
      <c r="AP53" s="9">
        <v>1610.9586200000001</v>
      </c>
      <c r="AQ53" s="9">
        <v>740.44502</v>
      </c>
      <c r="AR53" s="9">
        <f>AP53-AQ53</f>
        <v>870.51360000000011</v>
      </c>
      <c r="AS53" s="9">
        <f>AR53/AQ53*100</f>
        <v>117.56627115947111</v>
      </c>
      <c r="AT53" s="9">
        <v>0.73482000000000003</v>
      </c>
      <c r="AU53" s="9">
        <v>18.264200000000002</v>
      </c>
      <c r="AV53" s="9">
        <f>AT53-AU53</f>
        <v>-17.529380000000003</v>
      </c>
      <c r="AW53" s="9"/>
      <c r="AX53" s="9"/>
      <c r="AY53" s="9">
        <f t="shared" si="23"/>
        <v>2858.3549199999998</v>
      </c>
      <c r="AZ53" s="9">
        <f t="shared" si="23"/>
        <v>1902.4555599999999</v>
      </c>
      <c r="BA53" s="9">
        <f>AY53-AZ53</f>
        <v>955.89935999999989</v>
      </c>
      <c r="BB53" s="9">
        <f>BA53/AZ53*100</f>
        <v>50.245555275940326</v>
      </c>
      <c r="BC53" s="11"/>
      <c r="BD53" s="11"/>
    </row>
    <row r="54" spans="1:56" s="12" customFormat="1" x14ac:dyDescent="0.25">
      <c r="A54" s="8" t="s">
        <v>54</v>
      </c>
      <c r="B54" s="9">
        <v>5539.7291299999988</v>
      </c>
      <c r="C54" s="9">
        <v>4844.87</v>
      </c>
      <c r="D54" s="9">
        <f>B54-C54</f>
        <v>694.85912999999891</v>
      </c>
      <c r="E54" s="9">
        <f>D54/C54*100</f>
        <v>14.342162534804833</v>
      </c>
      <c r="F54" s="9"/>
      <c r="G54" s="9">
        <v>28195.74697</v>
      </c>
      <c r="H54" s="9">
        <v>18026.310000000001</v>
      </c>
      <c r="I54" s="9">
        <f>G54-H54</f>
        <v>10169.436969999999</v>
      </c>
      <c r="J54" s="9">
        <f>I54/H54*100</f>
        <v>56.414412988570582</v>
      </c>
      <c r="K54" s="9"/>
      <c r="L54" s="9">
        <v>17305.709079999997</v>
      </c>
      <c r="M54" s="9">
        <v>12260.79</v>
      </c>
      <c r="N54" s="9">
        <f>L54-M54</f>
        <v>5044.919079999996</v>
      </c>
      <c r="O54" s="9">
        <f>N54/M54*100</f>
        <v>41.146770151026125</v>
      </c>
      <c r="P54" s="9"/>
      <c r="Q54" s="9">
        <v>25259.582460000001</v>
      </c>
      <c r="R54" s="9">
        <v>26095.129999999997</v>
      </c>
      <c r="S54" s="9">
        <f>Q54-R54</f>
        <v>-835.54753999999593</v>
      </c>
      <c r="T54" s="9">
        <f>S54/R54*100</f>
        <v>-3.2019290189395337</v>
      </c>
      <c r="U54" s="9"/>
      <c r="V54" s="9">
        <v>53876.564069999993</v>
      </c>
      <c r="W54" s="9">
        <v>57789.189999999995</v>
      </c>
      <c r="X54" s="9">
        <f>V54-W54</f>
        <v>-3912.625930000002</v>
      </c>
      <c r="Y54" s="9">
        <f>X54/W54*100</f>
        <v>-6.7705152641869564</v>
      </c>
      <c r="Z54" s="9"/>
      <c r="AA54" s="9">
        <v>22618.80703</v>
      </c>
      <c r="AB54" s="9">
        <v>21202.799999999999</v>
      </c>
      <c r="AC54" s="9">
        <f>AA54-AB54</f>
        <v>1416.0070300000007</v>
      </c>
      <c r="AD54" s="9">
        <f>AC54/AB54*100</f>
        <v>6.6783963910426962</v>
      </c>
      <c r="AE54" s="9"/>
      <c r="AF54" s="9">
        <v>2225.6478900000002</v>
      </c>
      <c r="AG54" s="9">
        <v>1963.06</v>
      </c>
      <c r="AH54" s="9">
        <f>AF54-AG54</f>
        <v>262.58789000000024</v>
      </c>
      <c r="AI54" s="9">
        <f>AH54/AG54*100</f>
        <v>13.376457673224468</v>
      </c>
      <c r="AJ54" s="9"/>
      <c r="AK54" s="9">
        <v>10085.50375</v>
      </c>
      <c r="AL54" s="9">
        <v>10664.64</v>
      </c>
      <c r="AM54" s="9">
        <f>AK54-AL54</f>
        <v>-579.13624999999956</v>
      </c>
      <c r="AN54" s="9">
        <f>AM54/AL54*100</f>
        <v>-5.4304341262339806</v>
      </c>
      <c r="AO54" s="9"/>
      <c r="AP54" s="9">
        <v>44371.033070000005</v>
      </c>
      <c r="AQ54" s="9">
        <v>49138.799999999996</v>
      </c>
      <c r="AR54" s="9">
        <f>AP54-AQ54</f>
        <v>-4767.7669299999907</v>
      </c>
      <c r="AS54" s="9">
        <f>AR54/AQ54*100</f>
        <v>-9.7026523439725665</v>
      </c>
      <c r="AT54" s="9">
        <v>3968.4306900000001</v>
      </c>
      <c r="AU54" s="9">
        <v>2888.89</v>
      </c>
      <c r="AV54" s="9">
        <f>AT54-AU54</f>
        <v>1079.5406900000003</v>
      </c>
      <c r="AW54" s="9">
        <f>AV54/AU54*100</f>
        <v>37.368701819730084</v>
      </c>
      <c r="AX54" s="9"/>
      <c r="AY54" s="9">
        <f t="shared" si="23"/>
        <v>213446.75414</v>
      </c>
      <c r="AZ54" s="9">
        <f t="shared" si="23"/>
        <v>204874.47999999998</v>
      </c>
      <c r="BA54" s="9">
        <f>AY54-AZ54</f>
        <v>8572.2741400000232</v>
      </c>
      <c r="BB54" s="9">
        <f>BA54/AZ54*100</f>
        <v>4.1841590714470751</v>
      </c>
      <c r="BC54" s="11"/>
      <c r="BD54" s="11"/>
    </row>
    <row r="55" spans="1:56" hidden="1" x14ac:dyDescent="0.25">
      <c r="A55" s="13" t="s">
        <v>55</v>
      </c>
      <c r="B55" s="9">
        <v>13372</v>
      </c>
      <c r="C55" s="9">
        <v>13372</v>
      </c>
      <c r="D55" s="9">
        <v>0</v>
      </c>
      <c r="E55" s="9">
        <v>0</v>
      </c>
      <c r="F55" s="9"/>
      <c r="G55" s="9">
        <v>53250</v>
      </c>
      <c r="H55" s="9">
        <v>53250</v>
      </c>
      <c r="I55" s="9">
        <v>0</v>
      </c>
      <c r="J55" s="9">
        <v>0</v>
      </c>
      <c r="K55" s="9"/>
      <c r="L55" s="9">
        <v>37273</v>
      </c>
      <c r="M55" s="9">
        <v>37273</v>
      </c>
      <c r="N55" s="9">
        <v>0</v>
      </c>
      <c r="O55" s="9">
        <v>0</v>
      </c>
      <c r="P55" s="9"/>
      <c r="Q55" s="9">
        <v>57149</v>
      </c>
      <c r="R55" s="9">
        <v>57149</v>
      </c>
      <c r="S55" s="9">
        <v>0</v>
      </c>
      <c r="T55" s="9">
        <v>0</v>
      </c>
      <c r="U55" s="9"/>
      <c r="V55" s="9">
        <v>109511</v>
      </c>
      <c r="W55" s="9">
        <v>109511</v>
      </c>
      <c r="X55" s="9">
        <v>0</v>
      </c>
      <c r="Y55" s="9">
        <v>0</v>
      </c>
      <c r="Z55" s="9"/>
      <c r="AA55" s="9">
        <v>44522</v>
      </c>
      <c r="AB55" s="9">
        <v>44522</v>
      </c>
      <c r="AC55" s="9">
        <v>0</v>
      </c>
      <c r="AD55" s="9">
        <v>0</v>
      </c>
      <c r="AE55" s="9"/>
      <c r="AF55" s="9">
        <v>5987</v>
      </c>
      <c r="AG55" s="9">
        <v>5987</v>
      </c>
      <c r="AH55" s="9">
        <v>0</v>
      </c>
      <c r="AI55" s="9">
        <v>0</v>
      </c>
      <c r="AJ55" s="9"/>
      <c r="AK55" s="9">
        <v>38017</v>
      </c>
      <c r="AL55" s="9">
        <v>38017</v>
      </c>
      <c r="AM55" s="9">
        <v>0</v>
      </c>
      <c r="AN55" s="9">
        <v>0</v>
      </c>
      <c r="AO55" s="9"/>
      <c r="AP55" s="9">
        <v>82165</v>
      </c>
      <c r="AQ55" s="9">
        <v>82165</v>
      </c>
      <c r="AR55" s="9">
        <v>0</v>
      </c>
      <c r="AS55" s="9">
        <v>0</v>
      </c>
      <c r="AT55" s="9">
        <v>9207</v>
      </c>
      <c r="AU55" s="9">
        <v>9207</v>
      </c>
      <c r="AV55" s="9">
        <v>0</v>
      </c>
      <c r="AW55" s="9">
        <v>0</v>
      </c>
      <c r="AX55" s="9"/>
      <c r="AY55" s="9">
        <v>450453</v>
      </c>
      <c r="AZ55" s="9">
        <v>450453</v>
      </c>
      <c r="BA55" s="9">
        <v>0</v>
      </c>
      <c r="BB55" s="9">
        <v>0</v>
      </c>
      <c r="BC55" s="11"/>
      <c r="BD55" s="11"/>
    </row>
    <row r="56" spans="1:56" ht="12" customHeight="1" x14ac:dyDescent="0.25">
      <c r="A56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11"/>
      <c r="BD56" s="11"/>
    </row>
    <row r="57" spans="1:56" ht="15.6" x14ac:dyDescent="0.3">
      <c r="A57" s="1" t="s">
        <v>56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11"/>
      <c r="BD57" s="11"/>
    </row>
    <row r="58" spans="1:56" s="12" customFormat="1" x14ac:dyDescent="0.25">
      <c r="A58" s="8" t="s">
        <v>57</v>
      </c>
      <c r="B58" s="9">
        <f>+'[6]financial profile(mcso)'!$D$94</f>
        <v>111870.84884000001</v>
      </c>
      <c r="C58" s="9">
        <v>104879.70184000001</v>
      </c>
      <c r="D58" s="9">
        <f>B58-C58</f>
        <v>6991.1469999999972</v>
      </c>
      <c r="E58" s="9">
        <f>D58/C58*100</f>
        <v>6.6658723064119618</v>
      </c>
      <c r="F58" s="9"/>
      <c r="G58" s="9">
        <f>+'[6]financial profile(mcso)'!$D$95</f>
        <v>198991.68969</v>
      </c>
      <c r="H58" s="9">
        <v>177572.32569</v>
      </c>
      <c r="I58" s="9">
        <f>G58-H58</f>
        <v>21419.364000000001</v>
      </c>
      <c r="J58" s="9">
        <f>I58/H58*100</f>
        <v>12.062332301370672</v>
      </c>
      <c r="K58" s="9"/>
      <c r="L58" s="9">
        <f>+'[6]financial profile(mcso)'!$D$96</f>
        <v>193951.97352999999</v>
      </c>
      <c r="M58" s="9">
        <v>173975.30553000001</v>
      </c>
      <c r="N58" s="9">
        <f>L58-M58</f>
        <v>19976.667999999976</v>
      </c>
      <c r="O58" s="9">
        <f>N58/M58*100</f>
        <v>11.482473296507724</v>
      </c>
      <c r="P58" s="9"/>
      <c r="Q58" s="9">
        <f>+'[6]financial profile(mcso)'!$D$98</f>
        <v>11943.663779999999</v>
      </c>
      <c r="R58" s="9">
        <v>10797.76578</v>
      </c>
      <c r="S58" s="9">
        <f>Q58-R58</f>
        <v>1145.8979999999992</v>
      </c>
      <c r="T58" s="9">
        <f>S58/R58*100</f>
        <v>10.612362069591024</v>
      </c>
      <c r="U58" s="9"/>
      <c r="V58" s="9">
        <f>+'[6]financial profile(mcso)'!$D$99</f>
        <v>34747.341359999999</v>
      </c>
      <c r="W58" s="9">
        <v>34747.341359999999</v>
      </c>
      <c r="X58" s="9">
        <f>V58-W58</f>
        <v>0</v>
      </c>
      <c r="Y58" s="9">
        <f>X58/W58*100</f>
        <v>0</v>
      </c>
      <c r="Z58" s="9"/>
      <c r="AA58" s="9">
        <f>+'[6]financial profile(mcso)'!$D$100</f>
        <v>47190.096749999997</v>
      </c>
      <c r="AB58" s="9">
        <v>47190.096749999997</v>
      </c>
      <c r="AC58" s="9">
        <f>AA58-AB58</f>
        <v>0</v>
      </c>
      <c r="AD58" s="9">
        <f>AC58/AB58*100</f>
        <v>0</v>
      </c>
      <c r="AE58" s="9"/>
      <c r="AF58" s="9">
        <f>+'[6]financial profile(mcso)'!$D$97</f>
        <v>53596.588159999999</v>
      </c>
      <c r="AG58" s="9">
        <v>47953.437159999994</v>
      </c>
      <c r="AH58" s="9">
        <f>AF58-AG58</f>
        <v>5643.1510000000053</v>
      </c>
      <c r="AI58" s="9">
        <f>AH58/AG58*100</f>
        <v>11.767980220419316</v>
      </c>
      <c r="AJ58" s="9"/>
      <c r="AK58" s="9">
        <f>+'[6]financial profile(mcso)'!$D$101</f>
        <v>103445.35073999999</v>
      </c>
      <c r="AL58" s="9">
        <v>96059.573739999993</v>
      </c>
      <c r="AM58" s="9">
        <f>AK58-AL58</f>
        <v>7385.7770000000019</v>
      </c>
      <c r="AN58" s="9">
        <f>AM58/AL58*100</f>
        <v>7.6887463814806667</v>
      </c>
      <c r="AO58" s="9"/>
      <c r="AP58" s="9">
        <f>+'[6]financial profile(mcso)'!$D$102</f>
        <v>182.38404</v>
      </c>
      <c r="AQ58" s="9">
        <v>182.38404</v>
      </c>
      <c r="AR58" s="9">
        <f>AP58-AQ58</f>
        <v>0</v>
      </c>
      <c r="AS58" s="9">
        <f>AR58/AQ58*100</f>
        <v>0</v>
      </c>
      <c r="AT58" s="9">
        <f>+'[6]financial profile(mcso)'!$D$103</f>
        <v>23053.963079999998</v>
      </c>
      <c r="AU58" s="9">
        <v>21718.159079999998</v>
      </c>
      <c r="AV58" s="9">
        <f>AT58-AU58</f>
        <v>1335.8040000000001</v>
      </c>
      <c r="AW58" s="9">
        <f>AV58/AU58*100</f>
        <v>6.150631805759847</v>
      </c>
      <c r="AX58" s="9"/>
      <c r="AY58" s="9">
        <f>+B58+G58+L58+AF58+Q58+V58+AA58+AT58+AK58+AP58</f>
        <v>778973.89997000003</v>
      </c>
      <c r="AZ58" s="9">
        <f>+C58+H58+M58+AG58+R58+W58+AB58+AU58+AL58+AQ58</f>
        <v>715076.09097000014</v>
      </c>
      <c r="BA58" s="9">
        <f>AY58-AZ58</f>
        <v>63897.808999999892</v>
      </c>
      <c r="BB58" s="9">
        <f>BA58/AZ58*100</f>
        <v>8.9358055466967947</v>
      </c>
      <c r="BC58" s="11"/>
      <c r="BD58" s="11"/>
    </row>
    <row r="59" spans="1:56" s="12" customFormat="1" x14ac:dyDescent="0.25">
      <c r="A59" s="8" t="s">
        <v>58</v>
      </c>
      <c r="B59" s="9">
        <f>+'[6]financial profile(mcso)'!$E$94</f>
        <v>114591.42657000001</v>
      </c>
      <c r="C59" s="9">
        <v>106447.26557</v>
      </c>
      <c r="D59" s="9">
        <f>B59-C59</f>
        <v>8144.1610000000073</v>
      </c>
      <c r="E59" s="9">
        <f>D59/C59*100</f>
        <v>7.6508879362846436</v>
      </c>
      <c r="F59" s="9"/>
      <c r="G59" s="9">
        <f>+'[6]financial profile(mcso)'!$E$95</f>
        <v>212146.88769</v>
      </c>
      <c r="H59" s="9">
        <v>185579.25969000001</v>
      </c>
      <c r="I59" s="9">
        <f>G59-H59</f>
        <v>26567.627999999997</v>
      </c>
      <c r="J59" s="9">
        <f>I59/H59*100</f>
        <v>14.3160545226766</v>
      </c>
      <c r="K59" s="9"/>
      <c r="L59" s="9">
        <f>+'[6]financial profile(mcso)'!$E$96</f>
        <v>203783.58884000001</v>
      </c>
      <c r="M59" s="9">
        <v>179311.75383999999</v>
      </c>
      <c r="N59" s="9">
        <f>L59-M59</f>
        <v>24471.835000000021</v>
      </c>
      <c r="O59" s="9">
        <f>N59/M59*100</f>
        <v>13.647646892036011</v>
      </c>
      <c r="P59" s="9"/>
      <c r="Q59" s="9">
        <f>+'[6]financial profile(mcso)'!$E$98</f>
        <v>13089.56278</v>
      </c>
      <c r="R59" s="9">
        <v>10797.76678</v>
      </c>
      <c r="S59" s="9">
        <f>Q59-R59</f>
        <v>2291.7960000000003</v>
      </c>
      <c r="T59" s="9">
        <f>S59/R59*100</f>
        <v>21.224722173523368</v>
      </c>
      <c r="U59" s="9"/>
      <c r="V59" s="9">
        <f>+'[6]financial profile(mcso)'!$E$99</f>
        <v>34747.341359999999</v>
      </c>
      <c r="W59" s="9">
        <v>34747.341359999999</v>
      </c>
      <c r="X59" s="9">
        <f>V59-W59</f>
        <v>0</v>
      </c>
      <c r="Y59" s="9">
        <f>X59/W59*100</f>
        <v>0</v>
      </c>
      <c r="Z59" s="9"/>
      <c r="AA59" s="9">
        <f>+'[6]financial profile(mcso)'!$E$100</f>
        <v>47190.096749999997</v>
      </c>
      <c r="AB59" s="9">
        <v>47190.096749999997</v>
      </c>
      <c r="AC59" s="9">
        <f>AA59-AB59</f>
        <v>0</v>
      </c>
      <c r="AD59" s="9">
        <f>AC59/AB59*100</f>
        <v>0</v>
      </c>
      <c r="AE59" s="9"/>
      <c r="AF59" s="9">
        <f>+'[6]financial profile(mcso)'!$E$97</f>
        <v>55645.451049999996</v>
      </c>
      <c r="AG59" s="9">
        <v>49954.745049999998</v>
      </c>
      <c r="AH59" s="9">
        <f>AF59-AG59</f>
        <v>5690.7059999999983</v>
      </c>
      <c r="AI59" s="9">
        <f>AH59/AG59*100</f>
        <v>11.391722636766811</v>
      </c>
      <c r="AJ59" s="9"/>
      <c r="AK59" s="9">
        <f>+'[6]financial profile(mcso)'!$E$101</f>
        <v>105932.56894</v>
      </c>
      <c r="AL59" s="9">
        <v>96059.576939999999</v>
      </c>
      <c r="AM59" s="9">
        <f>AK59-AL59</f>
        <v>9872.9919999999984</v>
      </c>
      <c r="AN59" s="9">
        <f>AM59/AL59*100</f>
        <v>10.277988217839843</v>
      </c>
      <c r="AO59" s="9"/>
      <c r="AP59" s="9">
        <f>+'[6]financial profile(mcso)'!$E$102</f>
        <v>3869.5812000000001</v>
      </c>
      <c r="AQ59" s="9">
        <v>7959.7090799999996</v>
      </c>
      <c r="AR59" s="9">
        <f>AP59-AQ59</f>
        <v>-4090.1278799999995</v>
      </c>
      <c r="AS59" s="9">
        <f>AR59/AQ59*100</f>
        <v>-51.385394100358248</v>
      </c>
      <c r="AT59" s="9">
        <f>+'[6]financial profile(mcso)'!$E$103</f>
        <v>23723.495989999999</v>
      </c>
      <c r="AU59" s="9">
        <v>22387.691989999999</v>
      </c>
      <c r="AV59" s="9">
        <f>AT59-AU59</f>
        <v>1335.8040000000001</v>
      </c>
      <c r="AW59" s="9">
        <f>AV59/AU59*100</f>
        <v>5.9666891995685356</v>
      </c>
      <c r="AX59" s="9"/>
      <c r="AY59" s="9">
        <f>+B59+G59+L59+AF59+Q59+V59+AA59+AT59+AK59+AP59</f>
        <v>814720.00117000006</v>
      </c>
      <c r="AZ59" s="9">
        <f>+C59+H59+M59+AG59+R59+W59+AB59+AU59+AL59+AQ59</f>
        <v>740435.20704999985</v>
      </c>
      <c r="BA59" s="9">
        <f>AY59-AZ59</f>
        <v>74284.79412000021</v>
      </c>
      <c r="BB59" s="9">
        <f>BA59/AZ59*100</f>
        <v>10.032585351520694</v>
      </c>
      <c r="BC59" s="11"/>
      <c r="BD59" s="11"/>
    </row>
    <row r="60" spans="1:56" x14ac:dyDescent="0.25">
      <c r="A60" s="14" t="s">
        <v>59</v>
      </c>
      <c r="B60" s="10">
        <f>+'[6]financial profile(mcso)'!$I$94</f>
        <v>-2.2349040304342469</v>
      </c>
      <c r="C60" s="10">
        <v>-0.81448269752454239</v>
      </c>
      <c r="D60" s="10">
        <f>B60-C60</f>
        <v>-1.4204213329097044</v>
      </c>
      <c r="E60" s="9">
        <f>D60/C60*100</f>
        <v>174.39551966257741</v>
      </c>
      <c r="F60" s="10"/>
      <c r="G60" s="10">
        <f>+'[6]financial profile(mcso)'!$I$95</f>
        <v>-2.0000000000000004</v>
      </c>
      <c r="H60" s="10">
        <v>-2.0000000000000022</v>
      </c>
      <c r="I60" s="10">
        <f>G60-H60</f>
        <v>0</v>
      </c>
      <c r="J60" s="9">
        <f>I60/H60*100</f>
        <v>0</v>
      </c>
      <c r="K60" s="10"/>
      <c r="L60" s="10">
        <f>+'[6]financial profile(mcso)'!$I$96</f>
        <v>-1.5567292317275514</v>
      </c>
      <c r="M60" s="10">
        <v>-1.906831217092855</v>
      </c>
      <c r="N60" s="10">
        <f>L60-M60</f>
        <v>0.35010198536530357</v>
      </c>
      <c r="O60" s="9">
        <f>N60/M60*100</f>
        <v>-18.360407687213513</v>
      </c>
      <c r="P60" s="10"/>
      <c r="Q60" s="10">
        <f>+'[6]financial profile(mcso)'!$I$98</f>
        <v>0</v>
      </c>
      <c r="R60" s="10">
        <v>0</v>
      </c>
      <c r="S60" s="10">
        <f>Q60-R60</f>
        <v>0</v>
      </c>
      <c r="T60" s="9"/>
      <c r="U60" s="10"/>
      <c r="V60" s="10">
        <f>+'[6]financial profile(mcso)'!$I$99</f>
        <v>0</v>
      </c>
      <c r="W60" s="10">
        <v>0</v>
      </c>
      <c r="X60" s="10">
        <f>V60-W60</f>
        <v>0</v>
      </c>
      <c r="Y60" s="9"/>
      <c r="Z60" s="10"/>
      <c r="AA60" s="10">
        <f>+'[6]financial profile(mcso)'!$I$100</f>
        <v>0</v>
      </c>
      <c r="AB60" s="10">
        <v>0</v>
      </c>
      <c r="AC60" s="10">
        <f>AA60-AB60</f>
        <v>0</v>
      </c>
      <c r="AD60" s="9"/>
      <c r="AE60" s="10"/>
      <c r="AF60" s="10">
        <f>+'[6]financial profile(mcso)'!$I$97</f>
        <v>-2.0705289044562267</v>
      </c>
      <c r="AG60" s="10">
        <v>-1.0822823884422905</v>
      </c>
      <c r="AH60" s="10">
        <f>AF60-AG60</f>
        <v>-0.9882465160139362</v>
      </c>
      <c r="AI60" s="9">
        <f>AH60/AG60*100</f>
        <v>91.311336723893433</v>
      </c>
      <c r="AJ60" s="10"/>
      <c r="AK60" s="10">
        <f>+'[6]financial profile(mcso)'!$I$101</f>
        <v>-1.0000012865795691</v>
      </c>
      <c r="AL60" s="10">
        <v>-1.959758797737444E-6</v>
      </c>
      <c r="AM60" s="10">
        <f>AK60-AL60</f>
        <v>-0.99999932682077142</v>
      </c>
      <c r="AN60" s="9"/>
      <c r="AO60" s="10"/>
      <c r="AP60" s="10">
        <f>+'[6]financial profile(mcso)'!$I$102</f>
        <v>0</v>
      </c>
      <c r="AQ60" s="10">
        <v>0</v>
      </c>
      <c r="AR60" s="10">
        <f>AP60-AQ60</f>
        <v>0</v>
      </c>
      <c r="AS60" s="9"/>
      <c r="AT60" s="10">
        <f>+'[6]financial profile(mcso)'!$I$103</f>
        <v>-2.0048836805399644</v>
      </c>
      <c r="AU60" s="10">
        <v>-2.0048836805399644</v>
      </c>
      <c r="AV60" s="10">
        <f>AT60-AU60</f>
        <v>0</v>
      </c>
      <c r="AW60" s="9">
        <f>AV60/AU60*100</f>
        <v>0</v>
      </c>
      <c r="AX60" s="10"/>
      <c r="AY60" s="10">
        <f>+'[6]financial profile(mcso)'!$I$104</f>
        <v>-1.8747557608612264</v>
      </c>
      <c r="AZ60" s="10">
        <v>-2.0218338624487728</v>
      </c>
      <c r="BA60" s="10">
        <f>AY60-AZ60</f>
        <v>0.14707810158754642</v>
      </c>
      <c r="BB60" s="9">
        <f>BA60/AZ60*100</f>
        <v>-7.2744899726533756</v>
      </c>
      <c r="BC60" s="22"/>
      <c r="BD60" s="22"/>
    </row>
    <row r="61" spans="1:56" s="12" customFormat="1" x14ac:dyDescent="0.25">
      <c r="A61" s="15" t="s">
        <v>60</v>
      </c>
      <c r="B61" s="9">
        <f>+'[6]financial profile(mcso)'!$F$94</f>
        <v>-2720.5777300000045</v>
      </c>
      <c r="C61" s="9">
        <v>-1567.560730000012</v>
      </c>
      <c r="D61" s="9">
        <f>B61-C61</f>
        <v>-1153.0169999999925</v>
      </c>
      <c r="E61" s="9">
        <f>D61/C61*100</f>
        <v>73.55485359728192</v>
      </c>
      <c r="F61" s="9"/>
      <c r="G61" s="9">
        <f>+'[6]financial profile(mcso)'!$F$95</f>
        <v>-13155.198000000004</v>
      </c>
      <c r="H61" s="9">
        <v>-8006.9340000000084</v>
      </c>
      <c r="I61" s="9">
        <f>G61-H61</f>
        <v>-5148.2639999999956</v>
      </c>
      <c r="J61" s="9">
        <f>I61/H61*100</f>
        <v>64.297570081132065</v>
      </c>
      <c r="K61" s="9"/>
      <c r="L61" s="9">
        <f>+'[6]financial profile(mcso)'!$F$96</f>
        <v>-9831.6153100000229</v>
      </c>
      <c r="M61" s="9">
        <v>-5336.4483099999779</v>
      </c>
      <c r="N61" s="9">
        <f>L61-M61</f>
        <v>-4495.1670000000449</v>
      </c>
      <c r="O61" s="9">
        <f>N61/M61*100</f>
        <v>84.235183006955111</v>
      </c>
      <c r="P61" s="9"/>
      <c r="Q61" s="9">
        <f>+'[6]financial profile(mcso)'!$F$98</f>
        <v>-1145.8990000000013</v>
      </c>
      <c r="R61" s="9">
        <v>-1.0000000002037268E-3</v>
      </c>
      <c r="S61" s="9">
        <f>Q61-R61</f>
        <v>-1145.898000000001</v>
      </c>
      <c r="T61" s="9"/>
      <c r="U61" s="9"/>
      <c r="V61" s="9">
        <f>+'[6]financial profile(mcso)'!$F$99</f>
        <v>0</v>
      </c>
      <c r="W61" s="9">
        <v>0</v>
      </c>
      <c r="X61" s="9">
        <f>V61-W61</f>
        <v>0</v>
      </c>
      <c r="Y61" s="9"/>
      <c r="Z61" s="9"/>
      <c r="AA61" s="9">
        <f>+'[6]financial profile(mcso)'!$F$100</f>
        <v>0</v>
      </c>
      <c r="AB61" s="9">
        <v>0</v>
      </c>
      <c r="AC61" s="9">
        <f>AA61-AB61</f>
        <v>0</v>
      </c>
      <c r="AD61" s="9"/>
      <c r="AE61" s="9"/>
      <c r="AF61" s="9">
        <f>+'[6]financial profile(mcso)'!$F$97</f>
        <v>-2048.8628899999967</v>
      </c>
      <c r="AG61" s="9">
        <v>-2001.3078900000037</v>
      </c>
      <c r="AH61" s="9">
        <f>AF61-AG61</f>
        <v>-47.554999999993015</v>
      </c>
      <c r="AI61" s="9">
        <f>AH61/AG61*100</f>
        <v>2.3761960984420507</v>
      </c>
      <c r="AJ61" s="9"/>
      <c r="AK61" s="9">
        <f>+'[6]financial profile(mcso)'!$F$101</f>
        <v>-2487.218200000003</v>
      </c>
      <c r="AL61" s="9">
        <v>-3.1999999919207767E-3</v>
      </c>
      <c r="AM61" s="9">
        <f>AK61-AL61</f>
        <v>-2487.2150000000111</v>
      </c>
      <c r="AN61" s="9"/>
      <c r="AO61" s="9"/>
      <c r="AP61" s="9">
        <f>+'[6]financial profile(mcso)'!$F$102</f>
        <v>-3687.1971600000002</v>
      </c>
      <c r="AQ61" s="9">
        <v>-7777.3250399999997</v>
      </c>
      <c r="AR61" s="9">
        <f>AP61-AQ61</f>
        <v>4090.1278799999995</v>
      </c>
      <c r="AS61" s="9">
        <f>AR61/AQ61*100</f>
        <v>-52.590419700396104</v>
      </c>
      <c r="AT61" s="9">
        <f>+'[6]financial profile(mcso)'!$F$103</f>
        <v>-669.53291000000172</v>
      </c>
      <c r="AU61" s="9">
        <v>-669.53291000000172</v>
      </c>
      <c r="AV61" s="9">
        <f>AT61-AU61</f>
        <v>0</v>
      </c>
      <c r="AW61" s="9">
        <f>AV61/AU61*100</f>
        <v>0</v>
      </c>
      <c r="AX61" s="9"/>
      <c r="AY61" s="9">
        <f>+B61+G61+L61+AF61+Q61+V61+AA61+AT61+AK61+AP61</f>
        <v>-35746.101200000034</v>
      </c>
      <c r="AZ61" s="9">
        <f>+C61+H61+M61+AG61+R61+W61+AB61+AU61+AL61+AQ61</f>
        <v>-25359.113079999996</v>
      </c>
      <c r="BA61" s="9">
        <f>AY61-AZ61</f>
        <v>-10386.988120000038</v>
      </c>
      <c r="BB61" s="9">
        <f>BA61/AZ61*100</f>
        <v>40.959587534597006</v>
      </c>
      <c r="BC61" s="11"/>
      <c r="BD61" s="11"/>
    </row>
    <row r="62" spans="1:56" s="12" customFormat="1" x14ac:dyDescent="0.25">
      <c r="A62" s="8" t="s">
        <v>61</v>
      </c>
      <c r="B62" s="9">
        <f>+'[6]financial profile(mcso)'!$K$94</f>
        <v>10471.10002</v>
      </c>
      <c r="C62" s="9">
        <v>17633.410019999999</v>
      </c>
      <c r="D62" s="9">
        <f>B62-C62</f>
        <v>-7162.3099999999995</v>
      </c>
      <c r="E62" s="9">
        <f>D62/C62*100</f>
        <v>-40.617838477506233</v>
      </c>
      <c r="F62" s="9"/>
      <c r="G62" s="9">
        <f>+'[6]financial profile(mcso)'!$K$95</f>
        <v>133054.94278000001</v>
      </c>
      <c r="H62" s="9">
        <v>149548.94761</v>
      </c>
      <c r="I62" s="9">
        <f>G62-H62</f>
        <v>-16494.004829999991</v>
      </c>
      <c r="J62" s="9">
        <f>I62/H62*100</f>
        <v>-11.029168104220798</v>
      </c>
      <c r="K62" s="9"/>
      <c r="L62" s="9">
        <f>+'[6]financial profile(mcso)'!$K$96</f>
        <v>127907.83215999999</v>
      </c>
      <c r="M62" s="9">
        <v>110921.00767000001</v>
      </c>
      <c r="N62" s="9">
        <f>L62-M62</f>
        <v>16986.824489999985</v>
      </c>
      <c r="O62" s="9">
        <f>N62/M62*100</f>
        <v>15.314343826137353</v>
      </c>
      <c r="P62" s="9"/>
      <c r="Q62" s="9">
        <f>+'[6]financial profile(mcso)'!$K$98</f>
        <v>36116.22855</v>
      </c>
      <c r="R62" s="9">
        <v>7625.0267400000002</v>
      </c>
      <c r="S62" s="9">
        <f>Q62-R62</f>
        <v>28491.201809999999</v>
      </c>
      <c r="T62" s="9">
        <f>S62/R62*100</f>
        <v>373.65379534393605</v>
      </c>
      <c r="U62" s="9"/>
      <c r="V62" s="9">
        <f>+'[6]financial profile(mcso)'!$K$99</f>
        <v>0</v>
      </c>
      <c r="W62" s="9">
        <v>0</v>
      </c>
      <c r="X62" s="9">
        <f>V62-W62</f>
        <v>0</v>
      </c>
      <c r="Y62" s="9"/>
      <c r="Z62" s="9"/>
      <c r="AA62" s="9">
        <f>+'[6]financial profile(mcso)'!$K$100</f>
        <v>1E-3</v>
      </c>
      <c r="AB62" s="9">
        <v>1E-3</v>
      </c>
      <c r="AC62" s="9">
        <f>AA62-AB62</f>
        <v>0</v>
      </c>
      <c r="AD62" s="9"/>
      <c r="AE62" s="9"/>
      <c r="AF62" s="9">
        <f>+'[6]financial profile(mcso)'!$K$97</f>
        <v>12247.76995</v>
      </c>
      <c r="AG62" s="9">
        <v>16988.326949999999</v>
      </c>
      <c r="AH62" s="9">
        <f>AF62-AG62</f>
        <v>-4740.5569999999989</v>
      </c>
      <c r="AI62" s="9">
        <f>AH62/AG62*100</f>
        <v>-27.904790235980236</v>
      </c>
      <c r="AJ62" s="9"/>
      <c r="AK62" s="9">
        <f>+'[6]financial profile(mcso)'!$K$101</f>
        <v>37390.146670000002</v>
      </c>
      <c r="AL62" s="9">
        <v>45999.509669999999</v>
      </c>
      <c r="AM62" s="9">
        <f>AK62-AL62</f>
        <v>-8609.3629999999976</v>
      </c>
      <c r="AN62" s="9">
        <f>AM62/AL62*100</f>
        <v>-18.716206024289122</v>
      </c>
      <c r="AO62" s="9"/>
      <c r="AP62" s="9">
        <f>+'[6]financial profile(mcso)'!$K$102</f>
        <v>-3687.1971600000002</v>
      </c>
      <c r="AQ62" s="9">
        <v>-7777.3250399999997</v>
      </c>
      <c r="AR62" s="9">
        <f>AP62-AQ62</f>
        <v>4090.1278799999995</v>
      </c>
      <c r="AS62" s="9">
        <f>AR62/AQ62*100</f>
        <v>-52.590419700396104</v>
      </c>
      <c r="AT62" s="9">
        <f>+'[6]financial profile(mcso)'!$K$103</f>
        <v>3786.4676099999997</v>
      </c>
      <c r="AU62" s="9">
        <v>4816.0176100000008</v>
      </c>
      <c r="AV62" s="9">
        <f>AT62-AU62</f>
        <v>-1029.5500000000011</v>
      </c>
      <c r="AW62" s="9">
        <f>AV62/AU62*100</f>
        <v>-21.377621166962488</v>
      </c>
      <c r="AX62" s="9"/>
      <c r="AY62" s="9">
        <f>+B62+G62+L62+AF62+Q62+V62+AA62+AT62+AK62+AP62</f>
        <v>357287.29158000002</v>
      </c>
      <c r="AZ62" s="9">
        <f>+C62+H62+M62+AG62+R62+W62+AB62+AU62+AL62+AQ62</f>
        <v>345754.92222999997</v>
      </c>
      <c r="BA62" s="9">
        <f>AY62-AZ62</f>
        <v>11532.369350000052</v>
      </c>
      <c r="BB62" s="9">
        <f>BA62/AZ62*100</f>
        <v>3.3354172590285192</v>
      </c>
      <c r="BC62" s="11"/>
      <c r="BD62" s="11"/>
    </row>
    <row r="63" spans="1:56" ht="14.25" customHeight="1" x14ac:dyDescent="0.25">
      <c r="A6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11"/>
      <c r="BD63" s="11"/>
    </row>
    <row r="64" spans="1:56" ht="15.6" x14ac:dyDescent="0.3">
      <c r="A64" s="1" t="s">
        <v>62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11"/>
      <c r="BD64" s="11"/>
    </row>
    <row r="65" spans="1:56" ht="9.9" customHeight="1" x14ac:dyDescent="0.25">
      <c r="A65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11"/>
      <c r="BD65" s="11"/>
    </row>
    <row r="66" spans="1:56" s="12" customFormat="1" x14ac:dyDescent="0.25">
      <c r="A66" s="8" t="s">
        <v>63</v>
      </c>
      <c r="B66" s="9">
        <v>28228.249</v>
      </c>
      <c r="C66" s="9">
        <v>26464.096761133602</v>
      </c>
      <c r="D66" s="9">
        <f>B66-C66</f>
        <v>1764.152238866398</v>
      </c>
      <c r="E66" s="9">
        <f>D66/C66*100</f>
        <v>6.6662099023810759</v>
      </c>
      <c r="F66" s="9"/>
      <c r="G66" s="9">
        <v>133912.01612000001</v>
      </c>
      <c r="H66" s="9">
        <v>71900</v>
      </c>
      <c r="I66" s="9">
        <f>G66-H66</f>
        <v>62012.016120000015</v>
      </c>
      <c r="J66" s="9">
        <f>I66/H66*100</f>
        <v>86.24758848400559</v>
      </c>
      <c r="K66" s="9"/>
      <c r="L66" s="9">
        <v>82438.371009999988</v>
      </c>
      <c r="M66" s="9">
        <v>45418.368211920526</v>
      </c>
      <c r="N66" s="9">
        <f>L66-M66</f>
        <v>37020.002798079462</v>
      </c>
      <c r="O66" s="9">
        <f>N66/M66*100</f>
        <v>81.508879018606336</v>
      </c>
      <c r="P66" s="9"/>
      <c r="Q66" s="9">
        <v>148538.2132</v>
      </c>
      <c r="R66" s="9">
        <v>118590</v>
      </c>
      <c r="S66" s="9">
        <f>Q66-R66</f>
        <v>29948.213199999998</v>
      </c>
      <c r="T66" s="9">
        <f>S66/R66*100</f>
        <v>25.253573825786319</v>
      </c>
      <c r="U66" s="9"/>
      <c r="V66" s="9">
        <v>262195.84299999999</v>
      </c>
      <c r="W66" s="9">
        <v>259140</v>
      </c>
      <c r="X66" s="9">
        <f>V66-W66</f>
        <v>3055.8429999999935</v>
      </c>
      <c r="Y66" s="9">
        <f>X66/W66*100</f>
        <v>1.1792247433819532</v>
      </c>
      <c r="Z66" s="9"/>
      <c r="AA66" s="9">
        <v>115680.06977962499</v>
      </c>
      <c r="AB66" s="9">
        <v>85990</v>
      </c>
      <c r="AC66" s="9">
        <f>AA66-AB66</f>
        <v>29690.069779624988</v>
      </c>
      <c r="AD66" s="9">
        <f>AC66/AB66*100</f>
        <v>34.527351761396659</v>
      </c>
      <c r="AE66" s="9"/>
      <c r="AF66" s="9">
        <v>12969.063889999999</v>
      </c>
      <c r="AG66" s="9">
        <v>11526</v>
      </c>
      <c r="AH66" s="9">
        <f>AF66-AG66</f>
        <v>1443.0638899999994</v>
      </c>
      <c r="AI66" s="9">
        <f>AH66/AG66*100</f>
        <v>12.520075394759669</v>
      </c>
      <c r="AJ66" s="9"/>
      <c r="AK66" s="9">
        <v>49464.413999999997</v>
      </c>
      <c r="AL66" s="9">
        <v>40309</v>
      </c>
      <c r="AM66" s="9">
        <f>AK66-AL66</f>
        <v>9155.413999999997</v>
      </c>
      <c r="AN66" s="9">
        <f>AM66/AL66*100</f>
        <v>22.71307648415986</v>
      </c>
      <c r="AO66" s="9"/>
      <c r="AP66" s="9">
        <v>219080.07911000002</v>
      </c>
      <c r="AQ66" s="9">
        <v>199109</v>
      </c>
      <c r="AR66" s="9">
        <f>AP66-AQ66</f>
        <v>19971.079110000021</v>
      </c>
      <c r="AS66" s="9">
        <f>AR66/AQ66*100</f>
        <v>10.030224203828064</v>
      </c>
      <c r="AT66" s="9">
        <v>20376.400000000001</v>
      </c>
      <c r="AU66" s="9">
        <v>17060</v>
      </c>
      <c r="AV66" s="9">
        <f>AT66-AU66</f>
        <v>3316.4000000000015</v>
      </c>
      <c r="AW66" s="9">
        <f>AV66/AU66*100</f>
        <v>19.43962485345839</v>
      </c>
      <c r="AX66" s="9"/>
      <c r="AY66" s="9">
        <f t="shared" ref="AY66:AZ68" si="24">+B66+G66+L66+AF66+Q66+V66+AA66+AT66+AK66+AP66</f>
        <v>1072882.7191096251</v>
      </c>
      <c r="AZ66" s="9">
        <f t="shared" si="24"/>
        <v>875506.46497305413</v>
      </c>
      <c r="BA66" s="9">
        <f>AY66-AZ66</f>
        <v>197376.25413657096</v>
      </c>
      <c r="BB66" s="9">
        <f>BA66/AZ66*100</f>
        <v>22.544237196768808</v>
      </c>
      <c r="BC66" s="11"/>
      <c r="BD66" s="11"/>
    </row>
    <row r="67" spans="1:56" s="12" customFormat="1" x14ac:dyDescent="0.25">
      <c r="A67" s="8" t="s">
        <v>64</v>
      </c>
      <c r="B67" s="9">
        <v>25658.847100000003</v>
      </c>
      <c r="C67" s="9">
        <v>23848.601600000002</v>
      </c>
      <c r="D67" s="9">
        <f>B67-C67</f>
        <v>1810.2455000000009</v>
      </c>
      <c r="E67" s="9">
        <f>D67/C67*100</f>
        <v>7.5905729416017449</v>
      </c>
      <c r="F67" s="9"/>
      <c r="G67" s="9">
        <v>126025.2809</v>
      </c>
      <c r="H67" s="9">
        <v>67413</v>
      </c>
      <c r="I67" s="9">
        <f>G67-H67</f>
        <v>58612.280899999998</v>
      </c>
      <c r="J67" s="9">
        <f>I67/H67*100</f>
        <v>86.945071277053387</v>
      </c>
      <c r="K67" s="9"/>
      <c r="L67" s="9">
        <v>74654.867672001958</v>
      </c>
      <c r="M67" s="9">
        <v>44664.296990000003</v>
      </c>
      <c r="N67" s="9">
        <f>L67-M67</f>
        <v>29990.570682001955</v>
      </c>
      <c r="O67" s="9">
        <f>N67/M67*100</f>
        <v>67.146630985184018</v>
      </c>
      <c r="P67" s="9"/>
      <c r="Q67" s="9">
        <v>139113.31131999998</v>
      </c>
      <c r="R67" s="9">
        <v>112204</v>
      </c>
      <c r="S67" s="9">
        <f>Q67-R67</f>
        <v>26909.311319999979</v>
      </c>
      <c r="T67" s="9">
        <f>S67/R67*100</f>
        <v>23.982488431784944</v>
      </c>
      <c r="U67" s="9"/>
      <c r="V67" s="9">
        <v>238596.32800000001</v>
      </c>
      <c r="W67" s="9">
        <v>235627</v>
      </c>
      <c r="X67" s="9">
        <f>V67-W67</f>
        <v>2969.3280000000086</v>
      </c>
      <c r="Y67" s="9">
        <f>X67/W67*100</f>
        <v>1.2601815581406242</v>
      </c>
      <c r="Z67" s="9"/>
      <c r="AA67" s="9">
        <v>107498.26298</v>
      </c>
      <c r="AB67" s="9">
        <v>77847</v>
      </c>
      <c r="AC67" s="9">
        <f>AA67-AB67</f>
        <v>29651.26298</v>
      </c>
      <c r="AD67" s="9">
        <f>AC67/AB67*100</f>
        <v>38.089153056636739</v>
      </c>
      <c r="AE67" s="9"/>
      <c r="AF67" s="9">
        <v>11958.753650000001</v>
      </c>
      <c r="AG67" s="9">
        <v>10637.69441</v>
      </c>
      <c r="AH67" s="9">
        <f>AF67-AG67</f>
        <v>1321.0592400000005</v>
      </c>
      <c r="AI67" s="9">
        <f>AH67/AG67*100</f>
        <v>12.418661310275414</v>
      </c>
      <c r="AJ67" s="9"/>
      <c r="AK67" s="9">
        <v>45027.129300000001</v>
      </c>
      <c r="AL67" s="9">
        <v>36174</v>
      </c>
      <c r="AM67" s="9">
        <f>AK67-AL67</f>
        <v>8853.1293000000005</v>
      </c>
      <c r="AN67" s="9">
        <f>AM67/AL67*100</f>
        <v>24.473736108807429</v>
      </c>
      <c r="AO67" s="9"/>
      <c r="AP67" s="9">
        <v>191730.24082000001</v>
      </c>
      <c r="AQ67" s="9">
        <v>172656.41940000001</v>
      </c>
      <c r="AR67" s="9">
        <f>AP67-AQ67</f>
        <v>19073.821419999993</v>
      </c>
      <c r="AS67" s="9">
        <f>AR67/AQ67*100</f>
        <v>11.047270345512558</v>
      </c>
      <c r="AT67" s="9">
        <v>18604.906200000001</v>
      </c>
      <c r="AU67" s="9">
        <v>15785</v>
      </c>
      <c r="AV67" s="9">
        <f>AT67-AU67</f>
        <v>2819.9062000000013</v>
      </c>
      <c r="AW67" s="9">
        <f>AV67/AU67*100</f>
        <v>17.86446753246754</v>
      </c>
      <c r="AX67" s="9"/>
      <c r="AY67" s="9">
        <f t="shared" si="24"/>
        <v>978867.92794200196</v>
      </c>
      <c r="AZ67" s="9">
        <f t="shared" si="24"/>
        <v>796857.01240000001</v>
      </c>
      <c r="BA67" s="9">
        <f>AY67-AZ67</f>
        <v>182010.91554200195</v>
      </c>
      <c r="BB67" s="9">
        <f>BA67/AZ67*100</f>
        <v>22.841101064520412</v>
      </c>
      <c r="BC67" s="11"/>
      <c r="BD67" s="11"/>
    </row>
    <row r="68" spans="1:56" s="12" customFormat="1" x14ac:dyDescent="0.25">
      <c r="A68" s="8" t="s">
        <v>65</v>
      </c>
      <c r="B68" s="9">
        <v>0</v>
      </c>
      <c r="C68" s="9">
        <v>0</v>
      </c>
      <c r="D68" s="9">
        <f>B68-C68</f>
        <v>0</v>
      </c>
      <c r="E68" s="9">
        <f>IFERROR(D68/C68*100,0)</f>
        <v>0</v>
      </c>
      <c r="F68" s="9"/>
      <c r="G68" s="9">
        <v>196.11720000000003</v>
      </c>
      <c r="H68" s="9">
        <v>170</v>
      </c>
      <c r="I68" s="9">
        <f>G68-H68</f>
        <v>26.117200000000025</v>
      </c>
      <c r="J68" s="9">
        <f>I68/H68*100</f>
        <v>15.363058823529427</v>
      </c>
      <c r="K68" s="9"/>
      <c r="L68" s="9">
        <v>120.267</v>
      </c>
      <c r="M68" s="9">
        <v>72.06</v>
      </c>
      <c r="N68" s="9">
        <f>L68-M68</f>
        <v>48.206999999999994</v>
      </c>
      <c r="O68" s="9">
        <f>N68/M68*100</f>
        <v>66.898417985012486</v>
      </c>
      <c r="P68" s="9"/>
      <c r="Q68" s="9">
        <v>296.51607999999999</v>
      </c>
      <c r="R68" s="9">
        <v>344</v>
      </c>
      <c r="S68" s="9">
        <f>Q68-R68</f>
        <v>-47.483920000000012</v>
      </c>
      <c r="T68" s="9">
        <f>S68/R68*100</f>
        <v>-13.803465116279073</v>
      </c>
      <c r="U68" s="9"/>
      <c r="V68" s="9">
        <v>251.779</v>
      </c>
      <c r="W68" s="9">
        <v>238</v>
      </c>
      <c r="X68" s="9">
        <f>V68-W68</f>
        <v>13.778999999999996</v>
      </c>
      <c r="Y68" s="9">
        <f>X68/W68*100</f>
        <v>5.7894957983193258</v>
      </c>
      <c r="Z68" s="9"/>
      <c r="AA68" s="9">
        <v>206.75</v>
      </c>
      <c r="AB68" s="9">
        <v>194</v>
      </c>
      <c r="AC68" s="9">
        <f>AA68-AB68</f>
        <v>12.75</v>
      </c>
      <c r="AD68" s="9">
        <f>AC68/AB68*100</f>
        <v>6.5721649484536089</v>
      </c>
      <c r="AE68" s="9"/>
      <c r="AF68" s="9">
        <v>18.706</v>
      </c>
      <c r="AG68" s="9">
        <v>18</v>
      </c>
      <c r="AH68" s="9">
        <f>AF68-AG68</f>
        <v>0.70599999999999952</v>
      </c>
      <c r="AI68" s="9">
        <f>AH68/AG68*100</f>
        <v>3.9222222222222194</v>
      </c>
      <c r="AJ68" s="9"/>
      <c r="AK68" s="9">
        <v>181.91200000000001</v>
      </c>
      <c r="AL68" s="9">
        <v>207</v>
      </c>
      <c r="AM68" s="9">
        <f>AK68-AL68</f>
        <v>-25.087999999999994</v>
      </c>
      <c r="AN68" s="9">
        <f>AM68/AL68*100</f>
        <v>-12.119806763285021</v>
      </c>
      <c r="AO68" s="9"/>
      <c r="AP68" s="9">
        <v>1860.910805</v>
      </c>
      <c r="AQ68" s="9">
        <v>1518.8095000000001</v>
      </c>
      <c r="AR68" s="9">
        <f>AP68-AQ68</f>
        <v>342.10130499999991</v>
      </c>
      <c r="AS68" s="9">
        <f>AR68/AQ68*100</f>
        <v>22.524306372853207</v>
      </c>
      <c r="AT68" s="9">
        <v>5.4329999999999998</v>
      </c>
      <c r="AU68" s="9">
        <v>35</v>
      </c>
      <c r="AV68" s="9">
        <f>AT68-AU68</f>
        <v>-29.567</v>
      </c>
      <c r="AW68" s="9">
        <f>AV68/AU68*100</f>
        <v>-84.477142857142866</v>
      </c>
      <c r="AX68" s="9"/>
      <c r="AY68" s="9">
        <f t="shared" si="24"/>
        <v>3138.3910850000002</v>
      </c>
      <c r="AZ68" s="9">
        <f t="shared" si="24"/>
        <v>2796.8694999999998</v>
      </c>
      <c r="BA68" s="9">
        <f>AY68-AZ68</f>
        <v>341.52158500000041</v>
      </c>
      <c r="BB68" s="9">
        <f>BA68/AZ68*100</f>
        <v>12.210851632512723</v>
      </c>
      <c r="BC68" s="11"/>
      <c r="BD68" s="11"/>
    </row>
    <row r="69" spans="1:56" s="18" customFormat="1" x14ac:dyDescent="0.25">
      <c r="A69" s="26" t="s">
        <v>66</v>
      </c>
      <c r="B69" s="10">
        <f>SUM(B66-B67-B68)/B66*100</f>
        <v>9.1022362031736268</v>
      </c>
      <c r="C69" s="10">
        <f>SUM(C66-C67-C68)/C66*100</f>
        <v>9.8831831849059633</v>
      </c>
      <c r="D69" s="10"/>
      <c r="E69" s="10">
        <f>B69-C69</f>
        <v>-0.78094698173233645</v>
      </c>
      <c r="F69" s="10"/>
      <c r="G69" s="10">
        <f>SUM(G66-G67-G68)/G66*100</f>
        <v>5.7430380355922432</v>
      </c>
      <c r="H69" s="10">
        <f>SUM(H66-H67-H68)/H66*100</f>
        <v>6.0041724617524341</v>
      </c>
      <c r="I69" s="10"/>
      <c r="J69" s="10">
        <f>G69-H69</f>
        <v>-0.26113442616019089</v>
      </c>
      <c r="K69" s="10"/>
      <c r="L69" s="10">
        <v>1.5016198264505736</v>
      </c>
      <c r="M69" s="10">
        <v>1.5016198264505736</v>
      </c>
      <c r="N69" s="10"/>
      <c r="O69" s="10">
        <f>L69-M69</f>
        <v>0</v>
      </c>
      <c r="P69" s="10"/>
      <c r="Q69" s="10">
        <f>SUM(Q66-Q67-Q68)/Q66*100</f>
        <v>6.1454797411014095</v>
      </c>
      <c r="R69" s="10">
        <f>SUM(R66-R67-R68)/R66*100</f>
        <v>5.094864659752087</v>
      </c>
      <c r="S69" s="10"/>
      <c r="T69" s="10">
        <f>Q69-R69</f>
        <v>1.0506150813493225</v>
      </c>
      <c r="U69" s="10"/>
      <c r="V69" s="10">
        <f>SUM(V66-V67-V68)/V66*100</f>
        <v>8.9046934279579659</v>
      </c>
      <c r="W69" s="10">
        <f>SUM(W66-W67-W68)/W66*100</f>
        <v>8.9816315505132351</v>
      </c>
      <c r="X69" s="10"/>
      <c r="Y69" s="10">
        <f>V69-W69</f>
        <v>-7.6938122555269217E-2</v>
      </c>
      <c r="Z69" s="10"/>
      <c r="AA69" s="10">
        <f>SUM(AA66-AA67-AA68)/AA66*100</f>
        <v>6.8940629226951362</v>
      </c>
      <c r="AB69" s="10">
        <f>SUM(AB66-AB67-AB68)/AB66*100</f>
        <v>9.2440981509477833</v>
      </c>
      <c r="AC69" s="10"/>
      <c r="AD69" s="10">
        <f>AA69-AB69</f>
        <v>-2.3500352282526471</v>
      </c>
      <c r="AE69" s="10"/>
      <c r="AF69" s="10">
        <f>SUM(AF66-AF67-AF68)/AF66*100</f>
        <v>7.6459199246029685</v>
      </c>
      <c r="AG69" s="10">
        <f>SUM(AG66-AG67-AG68)/AG66*100</f>
        <v>7.5508033142460516</v>
      </c>
      <c r="AH69" s="10"/>
      <c r="AI69" s="10">
        <f>AF69-AG69</f>
        <v>9.5116610356916986E-2</v>
      </c>
      <c r="AJ69" s="10"/>
      <c r="AK69" s="10">
        <f>SUM(AK66-AK67-AK68)/AK66*100</f>
        <v>8.6028972262766459</v>
      </c>
      <c r="AL69" s="10">
        <f>SUM(AL66-AL67-AL68)/AL66*100</f>
        <v>9.744722022377136</v>
      </c>
      <c r="AM69" s="10"/>
      <c r="AN69" s="10">
        <f>AK69-AL69</f>
        <v>-1.1418247961004901</v>
      </c>
      <c r="AO69" s="10"/>
      <c r="AP69" s="10">
        <f>SUM(AP66-AP67-AP68)/AP66*100</f>
        <v>11.634525415796492</v>
      </c>
      <c r="AQ69" s="10">
        <f>SUM(AQ66-AQ67-AQ68)/AQ66*100</f>
        <v>12.522674062950436</v>
      </c>
      <c r="AR69" s="10"/>
      <c r="AS69" s="10">
        <f>AP69-AQ69</f>
        <v>-0.88814864715394393</v>
      </c>
      <c r="AT69" s="10">
        <f>SUM(AT66-AT67-AT68)/AT66*100</f>
        <v>8.6671875306727397</v>
      </c>
      <c r="AU69" s="10">
        <f>SUM(AU66-AU67-AU68)/AU66*100</f>
        <v>7.2684642438452514</v>
      </c>
      <c r="AV69" s="10"/>
      <c r="AW69" s="10">
        <f>AT69-AU69</f>
        <v>1.3987232868274884</v>
      </c>
      <c r="AX69" s="10"/>
      <c r="AY69" s="10">
        <f>SUM(AY66-AY67-AY68)/AY66*100</f>
        <v>8.4703014098354181</v>
      </c>
      <c r="AZ69" s="10">
        <f>SUM(AZ66-AZ67-AZ68)/AZ66*100</f>
        <v>8.6638518512126197</v>
      </c>
      <c r="BA69" s="10"/>
      <c r="BB69" s="10">
        <f>AY69-AZ69</f>
        <v>-0.19355044137720157</v>
      </c>
      <c r="BC69" s="23"/>
    </row>
    <row r="70" spans="1:56" s="17" customFormat="1" x14ac:dyDescent="0.25">
      <c r="A70" s="16" t="s">
        <v>67</v>
      </c>
      <c r="B70" s="10">
        <f>B14/(B67+B68)</f>
        <v>11.178355733294035</v>
      </c>
      <c r="C70" s="10">
        <f>C14/(C67+C68)</f>
        <v>10.359582257435168</v>
      </c>
      <c r="D70" s="10">
        <f>B70-C70</f>
        <v>0.81877347585886717</v>
      </c>
      <c r="E70" s="9">
        <f>D70/C70*100</f>
        <v>7.9035375704577842</v>
      </c>
      <c r="F70" s="10"/>
      <c r="G70" s="10">
        <f>G14/(G67+G68)</f>
        <v>13.135901564459061</v>
      </c>
      <c r="H70" s="10">
        <f>H14/(H67+H68)</f>
        <v>13.876896112927808</v>
      </c>
      <c r="I70" s="10">
        <f>G70-H70</f>
        <v>-0.74099454846874657</v>
      </c>
      <c r="J70" s="9">
        <f>I70/H70*100</f>
        <v>-5.3397715342008736</v>
      </c>
      <c r="K70" s="10"/>
      <c r="L70" s="10">
        <f>L14/(L67+L68)</f>
        <v>12.315541532616068</v>
      </c>
      <c r="M70" s="10">
        <f>M14/(M67+M68)</f>
        <v>13.398878235301742</v>
      </c>
      <c r="N70" s="10">
        <f>L70-M70</f>
        <v>-1.0833367026856742</v>
      </c>
      <c r="O70" s="9">
        <f>N70/M70*100</f>
        <v>-8.085279108152724</v>
      </c>
      <c r="P70" s="10"/>
      <c r="Q70" s="10">
        <f>Q14/(Q67+Q68)</f>
        <v>10.607715430899388</v>
      </c>
      <c r="R70" s="10">
        <f>R14/(R67+R68)</f>
        <v>11.215994597860469</v>
      </c>
      <c r="S70" s="10">
        <f>Q70-R70</f>
        <v>-0.60827916696108097</v>
      </c>
      <c r="T70" s="9">
        <f>S70/R70*100</f>
        <v>-5.423319007991628</v>
      </c>
      <c r="U70" s="10"/>
      <c r="V70" s="10">
        <f>V14/(V67+V68)</f>
        <v>8.9851162607288302</v>
      </c>
      <c r="W70" s="10">
        <f>W14/(W67+W68)</f>
        <v>8.5048408199605703</v>
      </c>
      <c r="X70" s="10">
        <f>V70-W70</f>
        <v>0.4802754407682599</v>
      </c>
      <c r="Y70" s="9">
        <f>X70/W70*100</f>
        <v>5.6470832427700461</v>
      </c>
      <c r="Z70" s="10"/>
      <c r="AA70" s="10">
        <f>AA14/(AA67+AA68)</f>
        <v>11.61546579287177</v>
      </c>
      <c r="AB70" s="10">
        <f>AB14/(AB67+AB68)</f>
        <v>10.556924821568149</v>
      </c>
      <c r="AC70" s="10">
        <f>AA70-AB70</f>
        <v>1.0585409713036213</v>
      </c>
      <c r="AD70" s="9">
        <f>AC70/AB70*100</f>
        <v>10.026982186526391</v>
      </c>
      <c r="AE70" s="10"/>
      <c r="AF70" s="10">
        <f>AF14/(AF67+AF68)</f>
        <v>11.232467625971086</v>
      </c>
      <c r="AG70" s="10">
        <f>AG14/(AG67+AG68)</f>
        <v>10.579292692009549</v>
      </c>
      <c r="AH70" s="10">
        <f>AF70-AG70</f>
        <v>0.65317493396153736</v>
      </c>
      <c r="AI70" s="9">
        <f>AH70/AG70*100</f>
        <v>6.1740888826610778</v>
      </c>
      <c r="AJ70" s="10"/>
      <c r="AK70" s="10">
        <f>AK14/(AK67+AK68)</f>
        <v>14.926656927139929</v>
      </c>
      <c r="AL70" s="10">
        <f>AL14/(AL67+AL68)</f>
        <v>11.611918034138698</v>
      </c>
      <c r="AM70" s="10">
        <f>AK70-AL70</f>
        <v>3.3147388930012305</v>
      </c>
      <c r="AN70" s="9">
        <f>AM70/AL70*100</f>
        <v>28.546006639523252</v>
      </c>
      <c r="AO70" s="10"/>
      <c r="AP70" s="10">
        <f>AP14/(AP67+AP68)</f>
        <v>11.885428489299116</v>
      </c>
      <c r="AQ70" s="10">
        <f>AQ14/(AQ67+AQ68)</f>
        <v>10.324042697440083</v>
      </c>
      <c r="AR70" s="10">
        <f>AP70-AQ70</f>
        <v>1.561385791859033</v>
      </c>
      <c r="AS70" s="9">
        <f>AR70/AQ70*100</f>
        <v>15.123782781779752</v>
      </c>
      <c r="AT70" s="10">
        <f>AT14/(AT67+AT68)</f>
        <v>11.053440246806462</v>
      </c>
      <c r="AU70" s="10">
        <f>AU14/(AU67+AU68)</f>
        <v>10.283641592920354</v>
      </c>
      <c r="AV70" s="10">
        <f>AT70-AU70</f>
        <v>0.76979865388610769</v>
      </c>
      <c r="AW70" s="9">
        <f>AV70/AU70*100</f>
        <v>7.4856620286734428</v>
      </c>
      <c r="AX70" s="10"/>
      <c r="AY70" s="10">
        <f>AY14/(AY67+AY68)</f>
        <v>11.260285869357984</v>
      </c>
      <c r="AZ70" s="10">
        <f>AZ14/(AZ67+AZ68)</f>
        <v>10.470265485495419</v>
      </c>
      <c r="BA70" s="10">
        <f>AY70-AZ70</f>
        <v>0.79002038386256501</v>
      </c>
      <c r="BB70" s="9">
        <f>BA70/AZ70*100</f>
        <v>7.5453710792433055</v>
      </c>
      <c r="BC70" s="23"/>
      <c r="BD70" s="23"/>
    </row>
    <row r="71" spans="1:56" s="17" customFormat="1" x14ac:dyDescent="0.25">
      <c r="A71" s="16" t="s">
        <v>68</v>
      </c>
      <c r="B71" s="10">
        <f>B23/B66</f>
        <v>7.53516511704286</v>
      </c>
      <c r="C71" s="10">
        <f>C23/C66</f>
        <v>6.8122963586185721</v>
      </c>
      <c r="D71" s="10">
        <f>B71-C71</f>
        <v>0.72286875842428788</v>
      </c>
      <c r="E71" s="9">
        <f>D71/C71*100</f>
        <v>10.611234749200994</v>
      </c>
      <c r="F71" s="10"/>
      <c r="G71" s="10">
        <f>G23/G66</f>
        <v>9.6440755475797708</v>
      </c>
      <c r="H71" s="10">
        <f>H23/H66</f>
        <v>10.164707093184978</v>
      </c>
      <c r="I71" s="10">
        <f>G71-H71</f>
        <v>-0.52063154560520708</v>
      </c>
      <c r="J71" s="9">
        <f>I71/H71*100</f>
        <v>-5.1219532528809353</v>
      </c>
      <c r="K71" s="10"/>
      <c r="L71" s="10">
        <f>L23/L66</f>
        <v>8.9135716160726233</v>
      </c>
      <c r="M71" s="10">
        <f>M23/M66</f>
        <v>9.3832426566163338</v>
      </c>
      <c r="N71" s="10">
        <f>L71-M71</f>
        <v>-0.46967104054371056</v>
      </c>
      <c r="O71" s="9">
        <f>N71/M71*100</f>
        <v>-5.0054235804350107</v>
      </c>
      <c r="P71" s="10"/>
      <c r="Q71" s="10">
        <f>Q23/Q66</f>
        <v>7.4975184394502996</v>
      </c>
      <c r="R71" s="10">
        <f>R23/R66</f>
        <v>7.6625705371447843</v>
      </c>
      <c r="S71" s="10">
        <f>Q71-R71</f>
        <v>-0.1650520976944847</v>
      </c>
      <c r="T71" s="9">
        <f>S71/R71*100</f>
        <v>-2.1540042847812551</v>
      </c>
      <c r="U71" s="10"/>
      <c r="V71" s="10">
        <f>V23/V66</f>
        <v>6.198067230837065</v>
      </c>
      <c r="W71" s="10">
        <f>W23/W66</f>
        <v>6.1276093617349696</v>
      </c>
      <c r="X71" s="10">
        <f>V71-W71</f>
        <v>7.0457869102095394E-2</v>
      </c>
      <c r="Y71" s="9">
        <f>X71/W71*100</f>
        <v>1.1498427028015699</v>
      </c>
      <c r="Z71" s="10"/>
      <c r="AA71" s="10">
        <f>AA23/AA66</f>
        <v>8.1947246663657154</v>
      </c>
      <c r="AB71" s="10">
        <f>AB23/AB66</f>
        <v>7.6568088149784854</v>
      </c>
      <c r="AC71" s="10">
        <f>AA71-AB71</f>
        <v>0.53791585138722997</v>
      </c>
      <c r="AD71" s="9">
        <f>AC71/AB71*100</f>
        <v>7.0253269264728457</v>
      </c>
      <c r="AE71" s="10"/>
      <c r="AF71" s="10">
        <f>AF23/AF66</f>
        <v>7.4952669864594208</v>
      </c>
      <c r="AG71" s="10">
        <f>AG23/AG66</f>
        <v>6.7665339233038351</v>
      </c>
      <c r="AH71" s="10">
        <f>AF71-AG71</f>
        <v>0.72873306315558573</v>
      </c>
      <c r="AI71" s="9">
        <f>AH71/AG71*100</f>
        <v>10.769665406477024</v>
      </c>
      <c r="AJ71" s="10"/>
      <c r="AK71" s="10">
        <f>AK23/AK66</f>
        <v>9.7310379197052654</v>
      </c>
      <c r="AL71" s="10">
        <f>AL23/AL66</f>
        <v>8.4767942643082179</v>
      </c>
      <c r="AM71" s="10">
        <f>AK71-AL71</f>
        <v>1.2542436553970475</v>
      </c>
      <c r="AN71" s="9">
        <f>AM71/AL71*100</f>
        <v>14.796202624358548</v>
      </c>
      <c r="AO71" s="10"/>
      <c r="AP71" s="10">
        <f>AP23/AP66</f>
        <v>8.3953156529878523</v>
      </c>
      <c r="AQ71" s="10">
        <f>AQ23/AQ66</f>
        <v>7.6492898362203618</v>
      </c>
      <c r="AR71" s="10">
        <f>AP71-AQ71</f>
        <v>0.74602581676749047</v>
      </c>
      <c r="AS71" s="9">
        <f>AR71/AQ71*100</f>
        <v>9.7528768387747995</v>
      </c>
      <c r="AT71" s="10">
        <f>AT23/AT66</f>
        <v>7.5554768732455191</v>
      </c>
      <c r="AU71" s="10">
        <f>AU23/AU66</f>
        <v>6.8428229777256737</v>
      </c>
      <c r="AV71" s="10">
        <f>AT71-AU71</f>
        <v>0.71265389551984537</v>
      </c>
      <c r="AW71" s="9">
        <f>AV71/AU71*100</f>
        <v>10.414618321117343</v>
      </c>
      <c r="AX71" s="10"/>
      <c r="AY71" s="10">
        <f>AY23/AY66</f>
        <v>7.9202233266017812</v>
      </c>
      <c r="AZ71" s="10">
        <f>AZ23/AZ66</f>
        <v>7.4834174756226917</v>
      </c>
      <c r="BA71" s="10">
        <f>AY71-AZ71</f>
        <v>0.43680585097908953</v>
      </c>
      <c r="BB71" s="9">
        <f>BA71/AZ71*100</f>
        <v>5.8369836027722499</v>
      </c>
      <c r="BC71" s="23"/>
      <c r="BD71" s="23"/>
    </row>
    <row r="72" spans="1:56" s="17" customFormat="1" hidden="1" x14ac:dyDescent="0.25">
      <c r="A72" s="16" t="s">
        <v>69</v>
      </c>
      <c r="B72" s="9"/>
      <c r="C72" s="9"/>
      <c r="D72" s="9"/>
      <c r="E72" s="9">
        <f>B72-C72</f>
        <v>0</v>
      </c>
      <c r="F72" s="9"/>
      <c r="G72" s="9"/>
      <c r="H72" s="9"/>
      <c r="I72" s="9"/>
      <c r="J72" s="9">
        <f>G72-H72</f>
        <v>0</v>
      </c>
      <c r="K72" s="9"/>
      <c r="L72" s="9"/>
      <c r="M72" s="9"/>
      <c r="N72" s="9"/>
      <c r="O72" s="9">
        <v>-4</v>
      </c>
      <c r="P72" s="9"/>
      <c r="Q72" s="9"/>
      <c r="R72" s="9"/>
      <c r="S72" s="9"/>
      <c r="T72" s="9">
        <f>Q72-R72</f>
        <v>0</v>
      </c>
      <c r="U72" s="9"/>
      <c r="V72" s="9"/>
      <c r="W72" s="9"/>
      <c r="X72" s="9"/>
      <c r="Y72" s="9">
        <f>V72-W72</f>
        <v>0</v>
      </c>
      <c r="Z72" s="9"/>
      <c r="AA72" s="9"/>
      <c r="AB72" s="9"/>
      <c r="AC72" s="9"/>
      <c r="AD72" s="9">
        <f>AA72-AB72</f>
        <v>0</v>
      </c>
      <c r="AE72" s="9"/>
      <c r="AF72" s="9"/>
      <c r="AG72" s="9"/>
      <c r="AH72" s="9"/>
      <c r="AI72" s="9">
        <f>AF72-AG72</f>
        <v>0</v>
      </c>
      <c r="AJ72" s="9"/>
      <c r="AK72" s="9"/>
      <c r="AL72" s="9"/>
      <c r="AM72" s="9"/>
      <c r="AN72" s="9">
        <f>AK72-AL72</f>
        <v>0</v>
      </c>
      <c r="AO72" s="9"/>
      <c r="AP72" s="9"/>
      <c r="AQ72" s="9"/>
      <c r="AR72" s="9"/>
      <c r="AS72" s="9">
        <f>AP72-AQ72</f>
        <v>0</v>
      </c>
      <c r="AT72" s="9"/>
      <c r="AU72" s="9"/>
      <c r="AV72" s="9"/>
      <c r="AW72" s="9">
        <f>AT72-AU72</f>
        <v>0</v>
      </c>
      <c r="AX72" s="9"/>
      <c r="AY72" s="9">
        <f>(B72+G72+L72+Q72+V72+AA72+AF72+AK72+AP72+AT72)/10</f>
        <v>0</v>
      </c>
      <c r="AZ72" s="25" t="str">
        <f>'[7]REG VII'!$AL$97</f>
        <v>32</v>
      </c>
      <c r="BA72" s="9"/>
      <c r="BB72" s="9">
        <f>+AY72-AZ72</f>
        <v>-32</v>
      </c>
      <c r="BC72" s="21"/>
      <c r="BD72" s="21"/>
    </row>
    <row r="73" spans="1:56" s="18" customFormat="1" x14ac:dyDescent="0.25">
      <c r="A73" s="26" t="s">
        <v>79</v>
      </c>
      <c r="B73" s="18">
        <v>100</v>
      </c>
      <c r="C73" s="18">
        <v>100</v>
      </c>
      <c r="E73" s="18">
        <f>B73-C73</f>
        <v>0</v>
      </c>
      <c r="G73" s="18">
        <v>99.51</v>
      </c>
      <c r="H73" s="18">
        <v>99.03</v>
      </c>
      <c r="J73" s="18">
        <f>G73-H73</f>
        <v>0.48000000000000398</v>
      </c>
      <c r="L73" s="18">
        <v>99.81</v>
      </c>
      <c r="M73" s="18">
        <v>100</v>
      </c>
      <c r="O73" s="18">
        <f>L73-M73</f>
        <v>-0.18999999999999773</v>
      </c>
      <c r="Q73" s="18">
        <v>100</v>
      </c>
      <c r="R73" s="18">
        <v>99.73</v>
      </c>
      <c r="T73" s="18">
        <f>Q73-R73</f>
        <v>0.26999999999999602</v>
      </c>
      <c r="V73" s="18">
        <v>99.95</v>
      </c>
      <c r="W73" s="18">
        <v>97.5</v>
      </c>
      <c r="Y73" s="18">
        <f>V73-W73</f>
        <v>2.4500000000000028</v>
      </c>
      <c r="AA73" s="18">
        <v>100</v>
      </c>
      <c r="AB73" s="18">
        <v>100</v>
      </c>
      <c r="AD73" s="18">
        <f>AA73-AB73</f>
        <v>0</v>
      </c>
      <c r="AF73" s="18">
        <v>100</v>
      </c>
      <c r="AG73" s="18">
        <v>100</v>
      </c>
      <c r="AI73" s="18">
        <f>AF73-AG73</f>
        <v>0</v>
      </c>
      <c r="AK73" s="18">
        <v>97.43</v>
      </c>
      <c r="AL73" s="18">
        <v>95.37</v>
      </c>
      <c r="AN73" s="18">
        <f>AK73-AL73</f>
        <v>2.0600000000000023</v>
      </c>
      <c r="AP73" s="18">
        <v>98.62</v>
      </c>
      <c r="AQ73" s="18">
        <v>96.27</v>
      </c>
      <c r="AS73" s="18">
        <f>AP73-AQ73</f>
        <v>2.3500000000000085</v>
      </c>
      <c r="AT73" s="18">
        <v>100</v>
      </c>
      <c r="AU73" s="18">
        <v>100</v>
      </c>
      <c r="AW73" s="18">
        <f>AT73-AU73</f>
        <v>0</v>
      </c>
      <c r="AY73" s="18">
        <f>(B73+G73+L73+Q73+V73+AA73+AF73+AK73+AP73+AT73)/10</f>
        <v>99.532000000000011</v>
      </c>
      <c r="AZ73" s="18">
        <f>(C73+H73+M73+R73+W73+AB73+AG73+AL73+AQ73+AU73)/10</f>
        <v>98.789999999999992</v>
      </c>
      <c r="BB73" s="18">
        <f>AY73-AZ73</f>
        <v>0.74200000000001864</v>
      </c>
    </row>
    <row r="74" spans="1:56" s="21" customFormat="1" x14ac:dyDescent="0.25">
      <c r="A74" s="19" t="s">
        <v>70</v>
      </c>
      <c r="B74" s="9">
        <v>37600</v>
      </c>
      <c r="C74" s="9">
        <v>36429</v>
      </c>
      <c r="D74" s="9">
        <f>B74-C74</f>
        <v>1171</v>
      </c>
      <c r="E74" s="9">
        <f>D74/C74*100</f>
        <v>3.214471986604079</v>
      </c>
      <c r="F74" s="9"/>
      <c r="G74" s="9">
        <v>161238</v>
      </c>
      <c r="H74" s="9">
        <v>149994</v>
      </c>
      <c r="I74" s="9">
        <f>G74-H74</f>
        <v>11244</v>
      </c>
      <c r="J74" s="9">
        <f>I74/H74*100</f>
        <v>7.4962998519940802</v>
      </c>
      <c r="K74" s="9"/>
      <c r="L74" s="9">
        <v>137657</v>
      </c>
      <c r="M74" s="9">
        <v>108219</v>
      </c>
      <c r="N74" s="9">
        <f>L74-M74</f>
        <v>29438</v>
      </c>
      <c r="O74" s="9">
        <f>N74/M74*100</f>
        <v>27.202247294837324</v>
      </c>
      <c r="P74" s="9"/>
      <c r="Q74" s="9">
        <v>156184</v>
      </c>
      <c r="R74" s="9">
        <v>147890</v>
      </c>
      <c r="S74" s="9">
        <f>Q74-R74</f>
        <v>8294</v>
      </c>
      <c r="T74" s="9">
        <f>S74/R74*100</f>
        <v>5.6082223274055041</v>
      </c>
      <c r="U74" s="9"/>
      <c r="V74" s="9">
        <v>177972</v>
      </c>
      <c r="W74" s="9">
        <v>172917</v>
      </c>
      <c r="X74" s="9">
        <f>V74-W74</f>
        <v>5055</v>
      </c>
      <c r="Y74" s="9">
        <f>X74/W74*100</f>
        <v>2.9233678585679832</v>
      </c>
      <c r="Z74" s="9"/>
      <c r="AA74" s="9">
        <v>108862</v>
      </c>
      <c r="AB74" s="9">
        <v>104757</v>
      </c>
      <c r="AC74" s="9">
        <f>AA74-AB74</f>
        <v>4105</v>
      </c>
      <c r="AD74" s="9">
        <f>AC74/AB74*100</f>
        <v>3.9185925522876754</v>
      </c>
      <c r="AE74" s="9"/>
      <c r="AF74" s="9">
        <v>27336</v>
      </c>
      <c r="AG74" s="9">
        <v>26262</v>
      </c>
      <c r="AH74" s="9">
        <f>AF74-AG74</f>
        <v>1074</v>
      </c>
      <c r="AI74" s="9">
        <f>AH74/AG74*100</f>
        <v>4.0895590587160155</v>
      </c>
      <c r="AJ74" s="9"/>
      <c r="AK74" s="9">
        <v>98726</v>
      </c>
      <c r="AL74" s="9">
        <v>93544</v>
      </c>
      <c r="AM74" s="9">
        <f>AK74-AL74</f>
        <v>5182</v>
      </c>
      <c r="AN74" s="9">
        <f>AM74/AL74*100</f>
        <v>5.5396391003164283</v>
      </c>
      <c r="AO74" s="9"/>
      <c r="AP74" s="9">
        <v>169984</v>
      </c>
      <c r="AQ74" s="9">
        <v>163885</v>
      </c>
      <c r="AR74" s="9">
        <f>AP74-AQ74</f>
        <v>6099</v>
      </c>
      <c r="AS74" s="9">
        <f>AR74/AQ74*100</f>
        <v>3.7215120358788178</v>
      </c>
      <c r="AT74" s="9">
        <v>30463</v>
      </c>
      <c r="AU74" s="9">
        <v>29695</v>
      </c>
      <c r="AV74" s="9">
        <f>AT74-AU74</f>
        <v>768</v>
      </c>
      <c r="AW74" s="9">
        <f>AV74/AU74*100</f>
        <v>2.586293988887018</v>
      </c>
      <c r="AX74" s="9"/>
      <c r="AY74" s="9">
        <f>+B74+G74+L74+AF74+Q74+V74+AA74+AT74+AK74+AP74</f>
        <v>1106022</v>
      </c>
      <c r="AZ74" s="9">
        <f>+C74+H74+M74+AG74+R74+W74+AB74+AU74+AL74+AQ74</f>
        <v>1033592</v>
      </c>
      <c r="BA74" s="9">
        <f>AY74-AZ74</f>
        <v>72430</v>
      </c>
      <c r="BB74" s="9">
        <f>BA74/AZ74*100</f>
        <v>7.0076006780238229</v>
      </c>
      <c r="BC74" s="20"/>
      <c r="BD74" s="20"/>
    </row>
    <row r="75" spans="1:56" s="21" customFormat="1" x14ac:dyDescent="0.25">
      <c r="A75" s="19" t="s">
        <v>71</v>
      </c>
      <c r="B75" s="9">
        <v>92</v>
      </c>
      <c r="C75" s="9">
        <v>76</v>
      </c>
      <c r="D75" s="9">
        <f>B75-C75</f>
        <v>16</v>
      </c>
      <c r="E75" s="9">
        <f>D75/C75*100</f>
        <v>21.052631578947366</v>
      </c>
      <c r="F75" s="9"/>
      <c r="G75" s="9">
        <v>362</v>
      </c>
      <c r="H75" s="9">
        <v>335</v>
      </c>
      <c r="I75" s="9">
        <f>G75-H75</f>
        <v>27</v>
      </c>
      <c r="J75" s="9">
        <f>I75/H75*100</f>
        <v>8.0597014925373127</v>
      </c>
      <c r="K75" s="9"/>
      <c r="L75" s="9">
        <v>259</v>
      </c>
      <c r="M75" s="9">
        <v>258</v>
      </c>
      <c r="N75" s="9">
        <f>L75-M75</f>
        <v>1</v>
      </c>
      <c r="O75" s="9">
        <f>N75/M75*100</f>
        <v>0.38759689922480622</v>
      </c>
      <c r="P75" s="9"/>
      <c r="Q75" s="9">
        <v>301</v>
      </c>
      <c r="R75" s="9">
        <v>305</v>
      </c>
      <c r="S75" s="9">
        <f>Q75-R75</f>
        <v>-4</v>
      </c>
      <c r="T75" s="9">
        <f>S75/R75*100</f>
        <v>-1.3114754098360655</v>
      </c>
      <c r="U75" s="9"/>
      <c r="V75" s="9">
        <v>327</v>
      </c>
      <c r="W75" s="9">
        <v>298</v>
      </c>
      <c r="X75" s="9">
        <f>V75-W75</f>
        <v>29</v>
      </c>
      <c r="Y75" s="9">
        <f>X75/W75*100</f>
        <v>9.7315436241610733</v>
      </c>
      <c r="Z75" s="9"/>
      <c r="AA75" s="9">
        <v>254</v>
      </c>
      <c r="AB75" s="9">
        <v>208</v>
      </c>
      <c r="AC75" s="9">
        <f>AA75-AB75</f>
        <v>46</v>
      </c>
      <c r="AD75" s="9">
        <f>AC75/AB75*100</f>
        <v>22.115384615384613</v>
      </c>
      <c r="AE75" s="9"/>
      <c r="AF75" s="9">
        <v>60</v>
      </c>
      <c r="AG75" s="9">
        <v>56</v>
      </c>
      <c r="AH75" s="9">
        <f>AF75-AG75</f>
        <v>4</v>
      </c>
      <c r="AI75" s="9">
        <f>AH75/AG75*100</f>
        <v>7.1428571428571423</v>
      </c>
      <c r="AJ75" s="9"/>
      <c r="AK75" s="9">
        <v>245</v>
      </c>
      <c r="AL75" s="9">
        <v>154</v>
      </c>
      <c r="AM75" s="9">
        <f>AK75-AL75</f>
        <v>91</v>
      </c>
      <c r="AN75" s="9">
        <f>AM75/AL75*100</f>
        <v>59.090909090909093</v>
      </c>
      <c r="AO75" s="9"/>
      <c r="AP75" s="9">
        <v>289</v>
      </c>
      <c r="AQ75" s="9">
        <v>282</v>
      </c>
      <c r="AR75" s="9">
        <f>AP75-AQ75</f>
        <v>7</v>
      </c>
      <c r="AS75" s="9">
        <f>AR75/AQ75*100</f>
        <v>2.4822695035460995</v>
      </c>
      <c r="AT75" s="9">
        <v>53</v>
      </c>
      <c r="AU75" s="9">
        <v>68</v>
      </c>
      <c r="AV75" s="9">
        <f>AT75-AU75</f>
        <v>-15</v>
      </c>
      <c r="AW75" s="9">
        <f>AV75/AU75*100</f>
        <v>-22.058823529411764</v>
      </c>
      <c r="AX75" s="9"/>
      <c r="AY75" s="9">
        <f>+B75+G75+L75+AF75+Q75+V75+AA75+AT75+AK75+AP75</f>
        <v>2242</v>
      </c>
      <c r="AZ75" s="9">
        <f>+C75+H75+M75+AG75+R75+W75+AB75+AU75+AL75+AQ75</f>
        <v>2040</v>
      </c>
      <c r="BA75" s="9">
        <f>AY75-AZ75</f>
        <v>202</v>
      </c>
      <c r="BB75" s="9">
        <f>BA75/AZ75*100</f>
        <v>9.9019607843137258</v>
      </c>
      <c r="BC75" s="20"/>
      <c r="BD75" s="20"/>
    </row>
    <row r="76" spans="1:56" s="21" customFormat="1" x14ac:dyDescent="0.25">
      <c r="A76" s="19" t="s">
        <v>72</v>
      </c>
      <c r="B76" s="9">
        <f>B74/B75</f>
        <v>408.69565217391306</v>
      </c>
      <c r="C76" s="9">
        <f>C74/C75</f>
        <v>479.32894736842104</v>
      </c>
      <c r="D76" s="9">
        <f>B76-C76</f>
        <v>-70.63329519450798</v>
      </c>
      <c r="E76" s="9">
        <f>D76/C76*100</f>
        <v>-14.73587096758793</v>
      </c>
      <c r="F76" s="9"/>
      <c r="G76" s="9">
        <f>G74/G75</f>
        <v>445.40883977900552</v>
      </c>
      <c r="H76" s="9">
        <f>H74/H75</f>
        <v>447.74328358208953</v>
      </c>
      <c r="I76" s="9">
        <f>G76-H76</f>
        <v>-2.3344438030840138</v>
      </c>
      <c r="J76" s="9">
        <f>I76/H76*100</f>
        <v>-0.52137997122094526</v>
      </c>
      <c r="K76" s="9"/>
      <c r="L76" s="9">
        <f>L74/L75</f>
        <v>531.49420849420846</v>
      </c>
      <c r="M76" s="9">
        <f>M74/M75</f>
        <v>419.45348837209303</v>
      </c>
      <c r="N76" s="9">
        <f>L76-M76</f>
        <v>112.04072012211543</v>
      </c>
      <c r="O76" s="9">
        <f>N76/M76*100</f>
        <v>26.711118926903577</v>
      </c>
      <c r="P76" s="9"/>
      <c r="Q76" s="9">
        <f>Q74/Q75</f>
        <v>518.88372093023258</v>
      </c>
      <c r="R76" s="9">
        <f>R74/R75</f>
        <v>484.88524590163934</v>
      </c>
      <c r="S76" s="9">
        <f>Q76-R76</f>
        <v>33.998475028593248</v>
      </c>
      <c r="T76" s="9">
        <f>S76/R76*100</f>
        <v>7.011653853351099</v>
      </c>
      <c r="U76" s="9"/>
      <c r="V76" s="9">
        <f>V74/V75</f>
        <v>544.25688073394497</v>
      </c>
      <c r="W76" s="9">
        <f>W74/W75</f>
        <v>580.25838926174492</v>
      </c>
      <c r="X76" s="9">
        <f>V76-W76</f>
        <v>-36.001508527799956</v>
      </c>
      <c r="Y76" s="9">
        <f>X76/W76*100</f>
        <v>-6.204392593720911</v>
      </c>
      <c r="Z76" s="9"/>
      <c r="AA76" s="9">
        <f>AA74/AA75</f>
        <v>428.59055118110234</v>
      </c>
      <c r="AB76" s="9">
        <f>AB74/AB75</f>
        <v>503.63942307692309</v>
      </c>
      <c r="AC76" s="9">
        <f>AA76-AB76</f>
        <v>-75.048871895820753</v>
      </c>
      <c r="AD76" s="9">
        <f>AC76/AB76*100</f>
        <v>-14.901310035921911</v>
      </c>
      <c r="AE76" s="9"/>
      <c r="AF76" s="9">
        <f>AF74/AF75</f>
        <v>455.6</v>
      </c>
      <c r="AG76" s="9">
        <f>AG74/AG75</f>
        <v>468.96428571428572</v>
      </c>
      <c r="AH76" s="9">
        <f>AF76-AG76</f>
        <v>-13.3642857142857</v>
      </c>
      <c r="AI76" s="9">
        <f>AH76/AG76*100</f>
        <v>-2.8497448785317157</v>
      </c>
      <c r="AJ76" s="9"/>
      <c r="AK76" s="9">
        <f>AK74/AK75</f>
        <v>402.96326530612242</v>
      </c>
      <c r="AL76" s="9">
        <f>AL74/AL75</f>
        <v>607.42857142857144</v>
      </c>
      <c r="AM76" s="9">
        <f>AK76-AL76</f>
        <v>-204.46530612244902</v>
      </c>
      <c r="AN76" s="9">
        <f>AM76/AL76*100</f>
        <v>-33.660798279801107</v>
      </c>
      <c r="AO76" s="9"/>
      <c r="AP76" s="9">
        <f>AP74/AP75</f>
        <v>588.17993079584778</v>
      </c>
      <c r="AQ76" s="9">
        <f>AQ74/AQ75</f>
        <v>581.15248226950359</v>
      </c>
      <c r="AR76" s="9">
        <f>AP76-AQ76</f>
        <v>7.0274485263441875</v>
      </c>
      <c r="AS76" s="9">
        <f>AR76/AQ76*100</f>
        <v>1.2092262772243103</v>
      </c>
      <c r="AT76" s="9">
        <f>AT74/AT75</f>
        <v>574.77358490566041</v>
      </c>
      <c r="AU76" s="9">
        <f>AU74/AU75</f>
        <v>436.69117647058823</v>
      </c>
      <c r="AV76" s="9">
        <f>AT76-AU76</f>
        <v>138.08240843507218</v>
      </c>
      <c r="AW76" s="9">
        <f>AV76/AU76*100</f>
        <v>31.620150778194674</v>
      </c>
      <c r="AX76" s="9"/>
      <c r="AY76" s="9">
        <f>AY74/AY75</f>
        <v>493.3193577163247</v>
      </c>
      <c r="AZ76" s="9">
        <f>AZ74/AZ75</f>
        <v>506.66274509803924</v>
      </c>
      <c r="BA76" s="9">
        <f>AY76-AZ76</f>
        <v>-13.343387381714535</v>
      </c>
      <c r="BB76" s="9">
        <f>BA76/AZ76*100</f>
        <v>-2.6335836827972403</v>
      </c>
      <c r="BC76" s="20"/>
      <c r="BD76" s="20"/>
    </row>
    <row r="77" spans="1:56" s="21" customFormat="1" x14ac:dyDescent="0.25">
      <c r="A77" s="19" t="s">
        <v>73</v>
      </c>
      <c r="B77" s="9">
        <f>(1000*B25)/B74</f>
        <v>965.51828484042551</v>
      </c>
      <c r="C77" s="9">
        <f>(1000*C25)/C74</f>
        <v>882.80737873672069</v>
      </c>
      <c r="D77" s="9">
        <f>B77-C77</f>
        <v>82.710906103704815</v>
      </c>
      <c r="E77" s="9">
        <f>D77/C77*100</f>
        <v>9.3690773430170502</v>
      </c>
      <c r="F77" s="9"/>
      <c r="G77" s="9">
        <f>(1000*G25)/G74</f>
        <v>934.29879011151218</v>
      </c>
      <c r="H77" s="9">
        <f>(1000*H25)/H74</f>
        <v>740.77729775857699</v>
      </c>
      <c r="I77" s="9">
        <f>G77-H77</f>
        <v>193.52149235293518</v>
      </c>
      <c r="J77" s="9">
        <f>I77/H77*100</f>
        <v>26.124112191138561</v>
      </c>
      <c r="K77" s="9"/>
      <c r="L77" s="9">
        <f>(1000*L25)/L74</f>
        <v>971.14946185083227</v>
      </c>
      <c r="M77" s="9">
        <f>(1000*M25)/M74</f>
        <v>892.57246879013849</v>
      </c>
      <c r="N77" s="9">
        <f>L77-M77</f>
        <v>78.576993060693781</v>
      </c>
      <c r="O77" s="9">
        <f>N77/M77*100</f>
        <v>8.8034300640264096</v>
      </c>
      <c r="P77" s="9"/>
      <c r="Q77" s="9">
        <f>(1000*Q25)/Q74</f>
        <v>919.81444994365631</v>
      </c>
      <c r="R77" s="9">
        <f>(1000*R25)/R74</f>
        <v>941.67874771789843</v>
      </c>
      <c r="S77" s="9">
        <f>Q77-R77</f>
        <v>-21.864297774242118</v>
      </c>
      <c r="T77" s="9">
        <f>S77/R77*100</f>
        <v>-2.3218425420801863</v>
      </c>
      <c r="U77" s="9"/>
      <c r="V77" s="9">
        <f>(1000*V25)/V74</f>
        <v>996.2252499269548</v>
      </c>
      <c r="W77" s="9">
        <f>(1000*W25)/W74</f>
        <v>877.66668401603079</v>
      </c>
      <c r="X77" s="9">
        <f>V77-W77</f>
        <v>118.55856591092402</v>
      </c>
      <c r="Y77" s="9">
        <f>X77/W77*100</f>
        <v>13.508381720543754</v>
      </c>
      <c r="Z77" s="9"/>
      <c r="AA77" s="9">
        <f>(1000*AA25)/AA74</f>
        <v>1104.735384247947</v>
      </c>
      <c r="AB77" s="9">
        <f>(1000*AB25)/AB74</f>
        <v>979.40051738785951</v>
      </c>
      <c r="AC77" s="9">
        <f>AA77-AB77</f>
        <v>125.33486686008746</v>
      </c>
      <c r="AD77" s="9">
        <f>AC77/AB77*100</f>
        <v>12.797100331779045</v>
      </c>
      <c r="AE77" s="9"/>
      <c r="AF77" s="9">
        <f>(1000*AF25)/AF74</f>
        <v>833.94780582382202</v>
      </c>
      <c r="AG77" s="9">
        <f>(1000*AG25)/AG74</f>
        <v>735.8221003731627</v>
      </c>
      <c r="AH77" s="9">
        <f>AF77-AG77</f>
        <v>98.125705450659325</v>
      </c>
      <c r="AI77" s="9">
        <f>AH77/AG77*100</f>
        <v>13.335520284168705</v>
      </c>
      <c r="AJ77" s="9"/>
      <c r="AK77" s="9">
        <f>(1000*AK25)/AK74</f>
        <v>794.00111439742329</v>
      </c>
      <c r="AL77" s="9">
        <f>(1000*AL25)/AL74</f>
        <v>932.26770289917044</v>
      </c>
      <c r="AM77" s="9">
        <f>AK77-AL77</f>
        <v>-138.26658850174715</v>
      </c>
      <c r="AN77" s="9">
        <f>AM77/AL77*100</f>
        <v>-14.831210828366689</v>
      </c>
      <c r="AO77" s="9"/>
      <c r="AP77" s="9">
        <f>(1000*AP25)/AP74</f>
        <v>1475.7827006071161</v>
      </c>
      <c r="AQ77" s="9">
        <f>(1000*AQ25)/AQ74</f>
        <v>1414.4444580040881</v>
      </c>
      <c r="AR77" s="9">
        <f>AP77-AQ77</f>
        <v>61.338242603027993</v>
      </c>
      <c r="AS77" s="9">
        <f>AR77/AQ77*100</f>
        <v>4.3365607080522572</v>
      </c>
      <c r="AT77" s="9">
        <f>(1000*AT25)/AT74</f>
        <v>737.12901421396441</v>
      </c>
      <c r="AU77" s="9">
        <f>(1000*AU25)/AU74</f>
        <v>700.23640343492173</v>
      </c>
      <c r="AV77" s="9">
        <f>AT77-AU77</f>
        <v>36.892610779042684</v>
      </c>
      <c r="AW77" s="9">
        <f>AV77/AU77*100</f>
        <v>5.2685936632358183</v>
      </c>
      <c r="AX77" s="9"/>
      <c r="AY77" s="9">
        <f>(1000*AY25)/AY74</f>
        <v>1027.4277002717849</v>
      </c>
      <c r="AZ77" s="9">
        <f>(1000*AZ25)/AZ74</f>
        <v>960.36407015534189</v>
      </c>
      <c r="BA77" s="9">
        <f>AY77-AZ77</f>
        <v>67.063630116443051</v>
      </c>
      <c r="BB77" s="9">
        <f>BA77/AZ77*100</f>
        <v>6.9831465170906801</v>
      </c>
      <c r="BC77" s="20"/>
      <c r="BD77" s="20"/>
    </row>
    <row r="78" spans="1:56" s="21" customFormat="1" x14ac:dyDescent="0.25">
      <c r="A78" s="19" t="s">
        <v>74</v>
      </c>
      <c r="B78" s="9">
        <v>9452</v>
      </c>
      <c r="C78" s="9">
        <v>9016</v>
      </c>
      <c r="D78" s="9">
        <f>B78-C78</f>
        <v>436</v>
      </c>
      <c r="E78" s="9">
        <f>D78/C78*100</f>
        <v>4.8358473824312336</v>
      </c>
      <c r="F78" s="9"/>
      <c r="G78" s="9">
        <v>43759.380000000005</v>
      </c>
      <c r="H78" s="9">
        <v>35499.899999999994</v>
      </c>
      <c r="I78" s="9">
        <f>G78-H78</f>
        <v>8259.4800000000105</v>
      </c>
      <c r="J78" s="9">
        <f>I78/H78*100</f>
        <v>23.26620638367999</v>
      </c>
      <c r="K78" s="9"/>
      <c r="L78" s="9">
        <v>27750.14</v>
      </c>
      <c r="M78" s="9">
        <v>20948.55</v>
      </c>
      <c r="N78" s="9">
        <f>L78-M78</f>
        <v>6801.59</v>
      </c>
      <c r="O78" s="9">
        <f>N78/M78*100</f>
        <v>32.468070582450814</v>
      </c>
      <c r="P78" s="9"/>
      <c r="Q78" s="9">
        <v>47738.6</v>
      </c>
      <c r="R78" s="9">
        <v>42822.135999999999</v>
      </c>
      <c r="S78" s="9">
        <f>Q78-R78</f>
        <v>4916.4639999999999</v>
      </c>
      <c r="T78" s="9">
        <f>S78/R78*100</f>
        <v>11.481127424376963</v>
      </c>
      <c r="U78" s="9"/>
      <c r="V78" s="9">
        <v>84752.35525910568</v>
      </c>
      <c r="W78" s="9">
        <v>80149.815491291534</v>
      </c>
      <c r="X78" s="9">
        <f>V78-W78</f>
        <v>4602.5397678141453</v>
      </c>
      <c r="Y78" s="9">
        <f>X78/W78*100</f>
        <v>5.7424209146360692</v>
      </c>
      <c r="Z78" s="9"/>
      <c r="AA78" s="9">
        <v>41571.4251</v>
      </c>
      <c r="AB78" s="9">
        <v>29154.78173333333</v>
      </c>
      <c r="AC78" s="9">
        <f>AA78-AB78</f>
        <v>12416.643366666671</v>
      </c>
      <c r="AD78" s="9">
        <f>AC78/AB78*100</f>
        <v>42.588702876380786</v>
      </c>
      <c r="AE78" s="9"/>
      <c r="AF78" s="9">
        <v>4894</v>
      </c>
      <c r="AG78" s="9">
        <v>4401</v>
      </c>
      <c r="AH78" s="9">
        <f>AF78-AG78</f>
        <v>493</v>
      </c>
      <c r="AI78" s="9">
        <f>AH78/AG78*100</f>
        <v>11.201999545557829</v>
      </c>
      <c r="AJ78" s="9"/>
      <c r="AK78" s="9">
        <v>17995.110748914471</v>
      </c>
      <c r="AL78" s="9">
        <v>16393.892457060243</v>
      </c>
      <c r="AM78" s="9">
        <f>AK78-AL78</f>
        <v>1601.2182918542276</v>
      </c>
      <c r="AN78" s="9">
        <f>AM78/AL78*100</f>
        <v>9.7671635705078828</v>
      </c>
      <c r="AO78" s="9"/>
      <c r="AP78" s="9">
        <v>75396.004195082001</v>
      </c>
      <c r="AQ78" s="9">
        <v>66212.202461035296</v>
      </c>
      <c r="AR78" s="9">
        <f>AP78-AQ78</f>
        <v>9183.801734046705</v>
      </c>
      <c r="AS78" s="9">
        <f>AR78/AQ78*100</f>
        <v>13.870255621614774</v>
      </c>
      <c r="AT78" s="9">
        <v>7676</v>
      </c>
      <c r="AU78" s="9">
        <v>6300</v>
      </c>
      <c r="AV78" s="9">
        <f>AT78-AU78</f>
        <v>1376</v>
      </c>
      <c r="AW78" s="9">
        <f>AV78/AU78*100</f>
        <v>21.841269841269842</v>
      </c>
      <c r="AX78" s="9"/>
      <c r="AY78" s="9">
        <f>+B78+G78+L78+AF78+Q78+V78+AA78+AT78+AK78+AP78</f>
        <v>360985.01530310215</v>
      </c>
      <c r="AZ78" s="9">
        <f>+C78+H78+M78+AG78+R78+W78+AB78+AU78+AL78+AQ78</f>
        <v>310898.2781427204</v>
      </c>
      <c r="BA78" s="9">
        <f>AY78-AZ78</f>
        <v>50086.737160381745</v>
      </c>
      <c r="BB78" s="9">
        <f>BA78/AZ78*100</f>
        <v>16.110329545597875</v>
      </c>
      <c r="BC78" s="20"/>
    </row>
    <row r="79" spans="1:56" x14ac:dyDescent="0.25">
      <c r="A79" s="2" t="s">
        <v>75</v>
      </c>
      <c r="B79" s="29" t="s">
        <v>76</v>
      </c>
      <c r="C79" s="29"/>
      <c r="D79" s="29"/>
      <c r="E79" s="29"/>
      <c r="F79" s="12"/>
      <c r="G79" s="29" t="s">
        <v>77</v>
      </c>
      <c r="H79" s="29"/>
      <c r="I79" s="29"/>
      <c r="J79" s="29"/>
      <c r="K79" s="12"/>
      <c r="L79" s="29" t="s">
        <v>77</v>
      </c>
      <c r="M79" s="29"/>
      <c r="N79" s="29"/>
      <c r="O79" s="29"/>
      <c r="P79" s="12"/>
      <c r="Q79" s="29" t="s">
        <v>77</v>
      </c>
      <c r="R79" s="29"/>
      <c r="S79" s="29"/>
      <c r="T79" s="29"/>
      <c r="U79" s="12"/>
      <c r="V79" s="29" t="s">
        <v>77</v>
      </c>
      <c r="W79" s="29"/>
      <c r="X79" s="29"/>
      <c r="Y79" s="29"/>
      <c r="Z79" s="12"/>
      <c r="AA79" s="29" t="s">
        <v>77</v>
      </c>
      <c r="AB79" s="29"/>
      <c r="AC79" s="29"/>
      <c r="AD79" s="29"/>
      <c r="AE79" s="12"/>
      <c r="AF79" s="29" t="s">
        <v>76</v>
      </c>
      <c r="AG79" s="29"/>
      <c r="AH79" s="29"/>
      <c r="AI79" s="29"/>
      <c r="AJ79" s="12"/>
      <c r="AK79" s="29" t="s">
        <v>77</v>
      </c>
      <c r="AL79" s="29"/>
      <c r="AM79" s="29"/>
      <c r="AN79" s="29"/>
      <c r="AO79" s="12"/>
      <c r="AP79" s="29" t="s">
        <v>78</v>
      </c>
      <c r="AQ79" s="29"/>
      <c r="AR79" s="29"/>
      <c r="AS79" s="29"/>
      <c r="AT79" s="29" t="s">
        <v>76</v>
      </c>
      <c r="AU79" s="29"/>
      <c r="AV79" s="29"/>
      <c r="AW79" s="29"/>
      <c r="AX79" s="12"/>
      <c r="AY79" s="12"/>
      <c r="AZ79" s="12"/>
      <c r="BA79" s="12"/>
      <c r="BB79" s="12"/>
      <c r="BC79" s="12"/>
      <c r="BD79" s="12"/>
    </row>
    <row r="80" spans="1:56" ht="15" customHeight="1" x14ac:dyDescent="0.25">
      <c r="A8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1"/>
      <c r="BD80" s="11"/>
    </row>
    <row r="81" spans="1:56" ht="15" customHeight="1" x14ac:dyDescent="0.25">
      <c r="A8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1"/>
      <c r="BD81" s="11"/>
    </row>
    <row r="82" spans="1:56" ht="15" customHeight="1" x14ac:dyDescent="0.25">
      <c r="A82" s="2" t="s">
        <v>80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1"/>
      <c r="BD82" s="11"/>
    </row>
    <row r="83" spans="1:56" ht="15" customHeight="1" x14ac:dyDescent="0.25">
      <c r="A83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1"/>
      <c r="BD83" s="11"/>
    </row>
    <row r="84" spans="1:56" ht="15" customHeight="1" x14ac:dyDescent="0.25">
      <c r="A84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1"/>
      <c r="BD84" s="11"/>
    </row>
    <row r="85" spans="1:56" ht="15" customHeight="1" x14ac:dyDescent="0.25">
      <c r="A85"/>
      <c r="BC85"/>
      <c r="BD85"/>
    </row>
    <row r="86" spans="1:56" ht="15" customHeight="1" x14ac:dyDescent="0.25">
      <c r="A86"/>
      <c r="BC86"/>
      <c r="BD86"/>
    </row>
    <row r="87" spans="1:56" ht="15" customHeight="1" x14ac:dyDescent="0.25">
      <c r="A87"/>
      <c r="BC87"/>
      <c r="BD87"/>
    </row>
    <row r="88" spans="1:56" ht="15" customHeight="1" x14ac:dyDescent="0.25">
      <c r="A88"/>
      <c r="BC88"/>
      <c r="BD88"/>
    </row>
    <row r="89" spans="1:56" ht="15" customHeight="1" x14ac:dyDescent="0.25">
      <c r="A89"/>
      <c r="BC89"/>
      <c r="BD89"/>
    </row>
    <row r="90" spans="1:56" ht="15" customHeight="1" x14ac:dyDescent="0.25">
      <c r="A90"/>
      <c r="BC90"/>
      <c r="BD90"/>
    </row>
    <row r="91" spans="1:56" ht="15" customHeight="1" x14ac:dyDescent="0.25">
      <c r="A91"/>
      <c r="BC91"/>
      <c r="BD91"/>
    </row>
    <row r="92" spans="1:56" ht="15" customHeight="1" x14ac:dyDescent="0.25">
      <c r="A92"/>
      <c r="BC92"/>
      <c r="BD92"/>
    </row>
    <row r="93" spans="1:56" ht="15" customHeight="1" x14ac:dyDescent="0.25">
      <c r="A93"/>
      <c r="BC93"/>
      <c r="BD93"/>
    </row>
    <row r="94" spans="1:56" ht="15" customHeight="1" x14ac:dyDescent="0.25">
      <c r="A94"/>
      <c r="BC94"/>
      <c r="BD94"/>
    </row>
    <row r="95" spans="1:56" ht="15" customHeight="1" x14ac:dyDescent="0.25">
      <c r="A95" s="2">
        <v>1</v>
      </c>
      <c r="BC95"/>
      <c r="BD95"/>
    </row>
    <row r="96" spans="1:56" ht="15" customHeight="1" x14ac:dyDescent="0.25">
      <c r="A96"/>
      <c r="BC96"/>
      <c r="BD96"/>
    </row>
    <row r="97" spans="1:56" ht="15" customHeight="1" x14ac:dyDescent="0.25">
      <c r="A97"/>
      <c r="BC97"/>
      <c r="BD97"/>
    </row>
    <row r="98" spans="1:56" ht="15" customHeight="1" x14ac:dyDescent="0.25">
      <c r="A98"/>
      <c r="BC98"/>
      <c r="BD98"/>
    </row>
    <row r="99" spans="1:56" ht="15" customHeight="1" x14ac:dyDescent="0.25"/>
    <row r="100" spans="1:56" ht="15" customHeight="1" x14ac:dyDescent="0.25"/>
    <row r="101" spans="1:56" ht="15" customHeight="1" x14ac:dyDescent="0.25"/>
    <row r="102" spans="1:56" ht="15" customHeight="1" x14ac:dyDescent="0.25"/>
    <row r="103" spans="1:56" ht="15" customHeight="1" x14ac:dyDescent="0.25"/>
  </sheetData>
  <mergeCells count="44">
    <mergeCell ref="AC9:AD9"/>
    <mergeCell ref="AH9:AI9"/>
    <mergeCell ref="BA9:BB9"/>
    <mergeCell ref="B79:E79"/>
    <mergeCell ref="G79:J79"/>
    <mergeCell ref="L79:O79"/>
    <mergeCell ref="Q79:T79"/>
    <mergeCell ref="V79:Y79"/>
    <mergeCell ref="AA79:AD79"/>
    <mergeCell ref="AF79:AI79"/>
    <mergeCell ref="AK79:AN79"/>
    <mergeCell ref="AP79:AS79"/>
    <mergeCell ref="AT79:AW79"/>
    <mergeCell ref="AM9:AN9"/>
    <mergeCell ref="AR9:AS9"/>
    <mergeCell ref="AV9:AW9"/>
    <mergeCell ref="D9:E9"/>
    <mergeCell ref="I9:J9"/>
    <mergeCell ref="N9:O9"/>
    <mergeCell ref="S9:T9"/>
    <mergeCell ref="X9:Y9"/>
    <mergeCell ref="AT6:AW6"/>
    <mergeCell ref="AY6:BB6"/>
    <mergeCell ref="B7:E7"/>
    <mergeCell ref="G7:J7"/>
    <mergeCell ref="L7:O7"/>
    <mergeCell ref="Q7:T7"/>
    <mergeCell ref="V7:Y7"/>
    <mergeCell ref="AA7:AD7"/>
    <mergeCell ref="AF7:AI7"/>
    <mergeCell ref="AK7:AN7"/>
    <mergeCell ref="AP7:AS7"/>
    <mergeCell ref="AT7:AW7"/>
    <mergeCell ref="AY7:BB7"/>
    <mergeCell ref="AK5:AN5"/>
    <mergeCell ref="AP5:AS5"/>
    <mergeCell ref="B6:E6"/>
    <mergeCell ref="G6:J6"/>
    <mergeCell ref="L6:O6"/>
    <mergeCell ref="Q6:T6"/>
    <mergeCell ref="V6:Y6"/>
    <mergeCell ref="AA6:AD6"/>
    <mergeCell ref="AF6:AI6"/>
    <mergeCell ref="AP6:AS6"/>
  </mergeCells>
  <pageMargins left="1.05" right="0" top="0.3" bottom="0" header="0.28000000000000003" footer="0.47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REG7</vt:lpstr>
      <vt:lpstr>'REG7'!Print_Area</vt:lpstr>
      <vt:lpstr>'REG7'!Print_Titles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2024-03-01T08:09:20Z</dcterms:created>
  <dcterms:modified xsi:type="dcterms:W3CDTF">2024-03-08T07:11:00Z</dcterms:modified>
</cp:coreProperties>
</file>